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5720" activeTab="4"/>
  </bookViews>
  <sheets>
    <sheet name="RollMenu" sheetId="1" r:id="rId1"/>
    <sheet name="ClassicMenu" sheetId="2" r:id="rId2"/>
    <sheet name="SlideMenu" sheetId="3" r:id="rId3"/>
    <sheet name="EllipseMenu" sheetId="4" r:id="rId4"/>
    <sheet name="Gesamtauswertung" sheetId="5" r:id="rId5"/>
  </sheets>
  <definedNames>
    <definedName name="ClassicLog" localSheetId="1">'ClassicMenu'!$V$7:$AA$87</definedName>
    <definedName name="ClassicLog_1" localSheetId="1">'ClassicMenu'!$A$3:$F$85</definedName>
    <definedName name="EllipseLog" localSheetId="3">'EllipseMenu'!$A$3:$F$85</definedName>
    <definedName name="RollLog" localSheetId="1">'ClassicMenu'!$A$3:$F$85</definedName>
    <definedName name="RollLog" localSheetId="3">'EllipseMenu'!$A$3:$F$85</definedName>
    <definedName name="RollLog" localSheetId="0">'RollMenu'!$A$3:$F$85</definedName>
    <definedName name="RollLog" localSheetId="2">'SlideMenu'!$A$3:$F$85</definedName>
    <definedName name="SlideLog" localSheetId="2">'SlideMenu'!$A$3:$F$85</definedName>
  </definedNames>
  <calcPr fullCalcOnLoad="1"/>
</workbook>
</file>

<file path=xl/sharedStrings.xml><?xml version="1.0" encoding="utf-8"?>
<sst xmlns="http://schemas.openxmlformats.org/spreadsheetml/2006/main" count="915" uniqueCount="77">
  <si>
    <t>P1</t>
  </si>
  <si>
    <t>Löwenzahn</t>
  </si>
  <si>
    <t>Adler</t>
  </si>
  <si>
    <t>Tanne</t>
  </si>
  <si>
    <t>E-Klasse</t>
  </si>
  <si>
    <t>Peking Ente</t>
  </si>
  <si>
    <t>Baseball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</si>
  <si>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</si>
  <si>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</si>
  <si>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</si>
  <si>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</si>
  <si>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</si>
  <si>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</si>
  <si>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</si>
  <si>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</si>
  <si>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</si>
  <si>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</si>
  <si>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</si>
  <si>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Versuchsperson</t>
  </si>
  <si>
    <t>gem. Zeit</t>
  </si>
  <si>
    <t>Selektiertes Element</t>
  </si>
  <si>
    <t>Klicks insgesamt</t>
  </si>
  <si>
    <t>Zurück</t>
  </si>
  <si>
    <t>Exit</t>
  </si>
  <si>
    <t>Anz. Falscher Auswahlen</t>
  </si>
  <si>
    <t>Durchschnitt</t>
  </si>
  <si>
    <t>f. Auswahl</t>
  </si>
  <si>
    <t>Fehler insgesamt</t>
  </si>
  <si>
    <t>Fehler insges.</t>
  </si>
  <si>
    <t>Zeit (sec)</t>
  </si>
  <si>
    <t>Clicks</t>
  </si>
  <si>
    <t>ges. Durchschnitt mit Test</t>
  </si>
  <si>
    <t>ges. Durchschnitt ohne Test</t>
  </si>
  <si>
    <t>Durchschnitt RollMenu</t>
  </si>
  <si>
    <t>Durchschnitt ClassicMenu</t>
  </si>
  <si>
    <t>Durchschnitt SlideMenu</t>
  </si>
  <si>
    <t>Durchschnitt EllipseMenu</t>
  </si>
  <si>
    <t>Fehler</t>
  </si>
  <si>
    <t>Zeit</t>
  </si>
  <si>
    <t>RollMenu</t>
  </si>
  <si>
    <t>ClassicMenu</t>
  </si>
  <si>
    <t>SlideMenu</t>
  </si>
  <si>
    <t>EllipseMenu</t>
  </si>
  <si>
    <t>Anova: Einfaktorielle Varianzanalyse</t>
  </si>
  <si>
    <t>ZUSAMMENFASSUNG</t>
  </si>
  <si>
    <t>Gruppen</t>
  </si>
  <si>
    <t>Anzahl</t>
  </si>
  <si>
    <t>Summe</t>
  </si>
  <si>
    <t>Mittelwert</t>
  </si>
  <si>
    <t>Varianz</t>
  </si>
  <si>
    <t>ANOVA</t>
  </si>
  <si>
    <t>Streuungsursache</t>
  </si>
  <si>
    <t>Quadratsummen (SS)</t>
  </si>
  <si>
    <t>Freiheitsgrade (df)</t>
  </si>
  <si>
    <t>Mittlere Quadratsumme (MS)</t>
  </si>
  <si>
    <t>Prüfgröße (F)</t>
  </si>
  <si>
    <t>P-Wert</t>
  </si>
  <si>
    <t>kritischer F-Wert</t>
  </si>
  <si>
    <t>Unterschiede zwischen den Gruppen</t>
  </si>
  <si>
    <t>Innerhalb der Gruppen</t>
  </si>
  <si>
    <t>Gesamt</t>
  </si>
  <si>
    <t>Fehler mit Test Elementen</t>
  </si>
  <si>
    <t>Zeit mit Test Elementen</t>
  </si>
  <si>
    <t>Zeit ohne Test Elemente</t>
  </si>
  <si>
    <t>Fehler ohne Testelemente</t>
  </si>
  <si>
    <t>Anforderung</t>
  </si>
  <si>
    <t>Interaktion</t>
  </si>
  <si>
    <t>Mental</t>
  </si>
  <si>
    <t>Physisch</t>
  </si>
  <si>
    <t>Zeitlich</t>
  </si>
  <si>
    <t>Aufgabenerfüllung</t>
  </si>
  <si>
    <t>Anstrengung</t>
  </si>
  <si>
    <t>Stress</t>
  </si>
  <si>
    <t>OWI</t>
  </si>
  <si>
    <t xml:space="preserve">NASA-TLX </t>
  </si>
  <si>
    <t>Durchschnitt mit Testelementen</t>
  </si>
  <si>
    <t>Durchschnitt ohne Testelementen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</si>
</sst>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4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OWI comparison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Gesamtauswertung!$AB$25</c:f>
              <c:strCache>
                <c:ptCount val="1"/>
                <c:pt idx="0">
                  <c:v>RollMenu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Gesamtauswertung!$AC$25</c:f>
              <c:numCache/>
            </c:numRef>
          </c:val>
          <c:shape val="box"/>
        </c:ser>
        <c:ser>
          <c:idx val="2"/>
          <c:order val="1"/>
          <c:tx>
            <c:strRef>
              <c:f>Gesamtauswertung!$AB$27</c:f>
              <c:strCache>
                <c:ptCount val="1"/>
                <c:pt idx="0">
                  <c:v>ClassicMenu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Gesamtauswertung!$AC$27</c:f>
              <c:numCache/>
            </c:numRef>
          </c:val>
          <c:shape val="box"/>
        </c:ser>
        <c:ser>
          <c:idx val="4"/>
          <c:order val="2"/>
          <c:tx>
            <c:strRef>
              <c:f>Gesamtauswertung!$AB$29</c:f>
              <c:strCache>
                <c:ptCount val="1"/>
                <c:pt idx="0">
                  <c:v>SlideMenu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Gesamtauswertung!$AC$29</c:f>
              <c:numCache/>
            </c:numRef>
          </c:val>
          <c:shape val="box"/>
        </c:ser>
        <c:ser>
          <c:idx val="6"/>
          <c:order val="3"/>
          <c:tx>
            <c:strRef>
              <c:f>Gesamtauswertung!$AB$31</c:f>
              <c:strCache>
                <c:ptCount val="1"/>
                <c:pt idx="0">
                  <c:v>EllipseMenu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Gesamtauswertung!$AC$31</c:f>
              <c:numCache/>
            </c:numRef>
          </c:val>
          <c:shape val="box"/>
        </c:ser>
        <c:shape val="box"/>
        <c:axId val="19333682"/>
        <c:axId val="39785411"/>
      </c:bar3D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Menü Varianten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OWI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3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time for selection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Gesamtauswertung!$B$56</c:f>
              <c:strCache>
                <c:ptCount val="1"/>
                <c:pt idx="0">
                  <c:v>Durchschnitt mit Testelementen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Gesamtauswertung!$C$55:$F$55</c:f>
              <c:strCache/>
            </c:strRef>
          </c:cat>
          <c:val>
            <c:numRef>
              <c:f>Gesamtauswertung!$C$56:$F$56</c:f>
              <c:numCache/>
            </c:numRef>
          </c:val>
        </c:ser>
        <c:ser>
          <c:idx val="1"/>
          <c:order val="1"/>
          <c:tx>
            <c:strRef>
              <c:f>Gesamtauswertung!$B$57</c:f>
              <c:strCache>
                <c:ptCount val="1"/>
                <c:pt idx="0">
                  <c:v>Durchschnitt ohne Testelementen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Gesamtauswertung!$C$55:$F$55</c:f>
              <c:strCache/>
            </c:strRef>
          </c:cat>
          <c:val>
            <c:numRef>
              <c:f>Gesamtauswertung!$C$57:$F$57</c:f>
              <c:numCache/>
            </c:numRef>
          </c:val>
        </c:ser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829"/>
        <c:crosses val="autoZero"/>
        <c:auto val="1"/>
        <c:lblOffset val="100"/>
        <c:noMultiLvlLbl val="0"/>
      </c:catAx>
      <c:valAx>
        <c:axId val="139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selection faults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Gesamtauswertung!$B$94</c:f>
              <c:strCache>
                <c:ptCount val="1"/>
                <c:pt idx="0">
                  <c:v>Durchschnitt mit Testelementen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Gesamtauswertung!$C$93:$F$93</c:f>
              <c:strCache/>
            </c:strRef>
          </c:cat>
          <c:val>
            <c:numRef>
              <c:f>Gesamtauswertung!$C$94:$F$94</c:f>
              <c:numCache/>
            </c:numRef>
          </c:val>
        </c:ser>
        <c:ser>
          <c:idx val="1"/>
          <c:order val="1"/>
          <c:tx>
            <c:strRef>
              <c:f>Gesamtauswertung!$B$95</c:f>
              <c:strCache>
                <c:ptCount val="1"/>
                <c:pt idx="0">
                  <c:v>Durchschnitt ohne Testelementen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Gesamtauswertung!$C$93:$F$93</c:f>
              <c:strCache/>
            </c:strRef>
          </c:cat>
          <c:val>
            <c:numRef>
              <c:f>Gesamtauswertung!$C$95:$F$95</c:f>
              <c:numCache/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323850</xdr:colOff>
      <xdr:row>23</xdr:row>
      <xdr:rowOff>0</xdr:rowOff>
    </xdr:from>
    <xdr:to>
      <xdr:col>35</xdr:col>
      <xdr:colOff>476250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32489775" y="3829050"/>
        <a:ext cx="64389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58</xdr:row>
      <xdr:rowOff>9525</xdr:rowOff>
    </xdr:from>
    <xdr:to>
      <xdr:col>7</xdr:col>
      <xdr:colOff>733425</xdr:colOff>
      <xdr:row>88</xdr:row>
      <xdr:rowOff>57150</xdr:rowOff>
    </xdr:to>
    <xdr:graphicFrame>
      <xdr:nvGraphicFramePr>
        <xdr:cNvPr id="2" name="Chart 3"/>
        <xdr:cNvGraphicFramePr/>
      </xdr:nvGraphicFramePr>
      <xdr:xfrm>
        <a:off x="762000" y="9563100"/>
        <a:ext cx="741997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96</xdr:row>
      <xdr:rowOff>9525</xdr:rowOff>
    </xdr:from>
    <xdr:to>
      <xdr:col>6</xdr:col>
      <xdr:colOff>704850</xdr:colOff>
      <xdr:row>126</xdr:row>
      <xdr:rowOff>76200</xdr:rowOff>
    </xdr:to>
    <xdr:graphicFrame>
      <xdr:nvGraphicFramePr>
        <xdr:cNvPr id="3" name="Chart 4"/>
        <xdr:cNvGraphicFramePr/>
      </xdr:nvGraphicFramePr>
      <xdr:xfrm>
        <a:off x="762000" y="15735300"/>
        <a:ext cx="64389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5.140625" style="0" customWidth="1"/>
    <col min="3" max="3" width="21.8515625" style="0" customWidth="1"/>
    <col min="4" max="4" width="16.8515625" style="0" customWidth="1"/>
    <col min="5" max="5" width="15.8515625" style="0" customWidth="1"/>
    <col min="6" max="6" width="21.28125" style="0" customWidth="1"/>
    <col min="7" max="7" width="28.00390625" style="0" customWidth="1"/>
    <col min="8" max="8" width="18.8515625" style="0" customWidth="1"/>
    <col min="11" max="11" width="30.421875" style="0" customWidth="1"/>
    <col min="12" max="12" width="15.57421875" style="0" customWidth="1"/>
    <col min="13" max="13" width="15.421875" style="0" customWidth="1"/>
    <col min="14" max="14" width="14.421875" style="0" customWidth="1"/>
    <col min="15" max="15" width="14.28125" style="0" customWidth="1"/>
    <col min="16" max="16" width="14.421875" style="0" customWidth="1"/>
    <col min="17" max="17" width="15.7109375" style="0" customWidth="1"/>
  </cols>
  <sheetData>
    <row r="1" spans="1:8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27</v>
      </c>
    </row>
    <row r="3" spans="1:8" ht="12.75">
      <c r="A3" t="s">
        <v>0</v>
      </c>
      <c r="B3">
        <v>10365</v>
      </c>
      <c r="C3" s="2" t="s">
        <v>1</v>
      </c>
      <c r="D3">
        <v>4</v>
      </c>
      <c r="E3">
        <v>0</v>
      </c>
      <c r="F3">
        <v>0</v>
      </c>
      <c r="G3">
        <v>0</v>
      </c>
      <c r="H3">
        <f>E3+F3+G3</f>
        <v>0</v>
      </c>
    </row>
    <row r="4" spans="1:17" ht="12.75">
      <c r="A4" t="s">
        <v>0</v>
      </c>
      <c r="B4">
        <v>8002</v>
      </c>
      <c r="C4" s="2" t="s">
        <v>2</v>
      </c>
      <c r="D4">
        <v>3</v>
      </c>
      <c r="E4">
        <v>0</v>
      </c>
      <c r="F4">
        <v>0</v>
      </c>
      <c r="G4">
        <v>0</v>
      </c>
      <c r="H4">
        <f aca="true" t="shared" si="0" ref="H4:H67">E4+F4+G4</f>
        <v>0</v>
      </c>
      <c r="K4" s="4" t="s">
        <v>25</v>
      </c>
      <c r="L4" s="4" t="s">
        <v>29</v>
      </c>
      <c r="M4" s="4" t="s">
        <v>30</v>
      </c>
      <c r="N4" s="4" t="s">
        <v>22</v>
      </c>
      <c r="O4" s="4" t="s">
        <v>23</v>
      </c>
      <c r="P4" s="4" t="s">
        <v>26</v>
      </c>
      <c r="Q4" s="4" t="s">
        <v>28</v>
      </c>
    </row>
    <row r="5" spans="1:17" ht="12.75">
      <c r="A5" t="s">
        <v>0</v>
      </c>
      <c r="B5">
        <v>9894</v>
      </c>
      <c r="C5" s="2" t="s">
        <v>3</v>
      </c>
      <c r="D5">
        <v>4</v>
      </c>
      <c r="E5">
        <v>0</v>
      </c>
      <c r="F5">
        <v>0</v>
      </c>
      <c r="G5">
        <v>0</v>
      </c>
      <c r="H5">
        <f t="shared" si="0"/>
        <v>0</v>
      </c>
      <c r="K5" s="5" t="s">
        <v>1</v>
      </c>
      <c r="L5" s="9">
        <f aca="true" t="shared" si="1" ref="L5:L10">AVERAGE(B3,B10,B17,B24,B31,B38,B45,B52,B59,B66,B73,B80)/1000</f>
        <v>35.77075</v>
      </c>
      <c r="M5" s="6">
        <f aca="true" t="shared" si="2" ref="M5:Q10">AVERAGE(D3,D10,D17,D24,D31,D38,D45,D52,D59,D66,D73,D80)</f>
        <v>6.5</v>
      </c>
      <c r="N5" s="6">
        <f t="shared" si="2"/>
        <v>0.75</v>
      </c>
      <c r="O5" s="6">
        <f t="shared" si="2"/>
        <v>0.8333333333333334</v>
      </c>
      <c r="P5" s="6">
        <f t="shared" si="2"/>
        <v>0.16666666666666666</v>
      </c>
      <c r="Q5" s="6">
        <f t="shared" si="2"/>
        <v>1.75</v>
      </c>
    </row>
    <row r="6" spans="1:17" ht="12.75">
      <c r="A6" t="s">
        <v>0</v>
      </c>
      <c r="B6">
        <v>7651</v>
      </c>
      <c r="C6" s="2" t="s">
        <v>4</v>
      </c>
      <c r="D6">
        <v>5</v>
      </c>
      <c r="E6">
        <v>0</v>
      </c>
      <c r="F6">
        <v>0</v>
      </c>
      <c r="G6">
        <v>0</v>
      </c>
      <c r="H6">
        <f t="shared" si="0"/>
        <v>0</v>
      </c>
      <c r="K6" s="5" t="s">
        <v>2</v>
      </c>
      <c r="L6" s="9">
        <f t="shared" si="1"/>
        <v>14.17375</v>
      </c>
      <c r="M6" s="6">
        <f t="shared" si="2"/>
        <v>4.583333333333333</v>
      </c>
      <c r="N6" s="6">
        <f t="shared" si="2"/>
        <v>0.3333333333333333</v>
      </c>
      <c r="O6" s="6">
        <f t="shared" si="2"/>
        <v>0.25</v>
      </c>
      <c r="P6" s="6">
        <f t="shared" si="2"/>
        <v>0.25</v>
      </c>
      <c r="Q6" s="6">
        <f t="shared" si="2"/>
        <v>0.8333333333333334</v>
      </c>
    </row>
    <row r="7" spans="1:17" ht="12.75">
      <c r="A7" t="s">
        <v>0</v>
      </c>
      <c r="B7">
        <v>8723</v>
      </c>
      <c r="C7" s="2" t="s">
        <v>5</v>
      </c>
      <c r="D7">
        <v>4</v>
      </c>
      <c r="E7">
        <v>0</v>
      </c>
      <c r="F7">
        <v>0</v>
      </c>
      <c r="G7">
        <v>0</v>
      </c>
      <c r="H7">
        <f t="shared" si="0"/>
        <v>0</v>
      </c>
      <c r="K7" s="5" t="s">
        <v>3</v>
      </c>
      <c r="L7" s="11">
        <f t="shared" si="1"/>
        <v>14.31725</v>
      </c>
      <c r="M7" s="10">
        <f t="shared" si="2"/>
        <v>5.166666666666667</v>
      </c>
      <c r="N7" s="10">
        <f t="shared" si="2"/>
        <v>0.16666666666666666</v>
      </c>
      <c r="O7" s="10">
        <f t="shared" si="2"/>
        <v>0.3333333333333333</v>
      </c>
      <c r="P7" s="10">
        <f t="shared" si="2"/>
        <v>0.16666666666666666</v>
      </c>
      <c r="Q7" s="10">
        <f t="shared" si="2"/>
        <v>0.6666666666666666</v>
      </c>
    </row>
    <row r="8" spans="1:17" ht="12.75">
      <c r="A8" t="s">
        <v>0</v>
      </c>
      <c r="B8">
        <v>17014</v>
      </c>
      <c r="C8" s="2" t="s">
        <v>6</v>
      </c>
      <c r="D8">
        <v>7</v>
      </c>
      <c r="E8">
        <v>1</v>
      </c>
      <c r="F8">
        <v>1</v>
      </c>
      <c r="G8">
        <v>0</v>
      </c>
      <c r="H8">
        <f t="shared" si="0"/>
        <v>2</v>
      </c>
      <c r="K8" s="5" t="s">
        <v>4</v>
      </c>
      <c r="L8" s="11">
        <f t="shared" si="1"/>
        <v>13.950916666666666</v>
      </c>
      <c r="M8" s="10">
        <f t="shared" si="2"/>
        <v>6</v>
      </c>
      <c r="N8" s="10">
        <f t="shared" si="2"/>
        <v>0.25</v>
      </c>
      <c r="O8" s="10">
        <f t="shared" si="2"/>
        <v>0.16666666666666666</v>
      </c>
      <c r="P8" s="10">
        <f t="shared" si="2"/>
        <v>0.08333333333333333</v>
      </c>
      <c r="Q8" s="10">
        <f t="shared" si="2"/>
        <v>0.5</v>
      </c>
    </row>
    <row r="9" spans="3:17" ht="12.75">
      <c r="C9" s="2"/>
      <c r="K9" s="5" t="s">
        <v>5</v>
      </c>
      <c r="L9" s="11">
        <f t="shared" si="1"/>
        <v>10.545166666666667</v>
      </c>
      <c r="M9" s="10">
        <f t="shared" si="2"/>
        <v>4.166666666666667</v>
      </c>
      <c r="N9" s="10">
        <f t="shared" si="2"/>
        <v>0.16666666666666666</v>
      </c>
      <c r="O9" s="10">
        <f t="shared" si="2"/>
        <v>0</v>
      </c>
      <c r="P9" s="10">
        <f t="shared" si="2"/>
        <v>0</v>
      </c>
      <c r="Q9" s="10">
        <f t="shared" si="2"/>
        <v>0.16666666666666666</v>
      </c>
    </row>
    <row r="10" spans="1:17" ht="12.75">
      <c r="A10" t="s">
        <v>7</v>
      </c>
      <c r="B10">
        <v>91161</v>
      </c>
      <c r="C10" s="2" t="s">
        <v>1</v>
      </c>
      <c r="D10">
        <v>9</v>
      </c>
      <c r="E10">
        <v>1</v>
      </c>
      <c r="F10">
        <v>3</v>
      </c>
      <c r="G10">
        <v>0</v>
      </c>
      <c r="H10">
        <f t="shared" si="0"/>
        <v>4</v>
      </c>
      <c r="K10" s="5" t="s">
        <v>6</v>
      </c>
      <c r="L10" s="11">
        <f t="shared" si="1"/>
        <v>7.849666666666667</v>
      </c>
      <c r="M10" s="10">
        <f t="shared" si="2"/>
        <v>4.583333333333333</v>
      </c>
      <c r="N10" s="10">
        <f t="shared" si="2"/>
        <v>0.08333333333333333</v>
      </c>
      <c r="O10" s="10">
        <f t="shared" si="2"/>
        <v>0.08333333333333333</v>
      </c>
      <c r="P10" s="10">
        <f t="shared" si="2"/>
        <v>0.08333333333333333</v>
      </c>
      <c r="Q10" s="10">
        <f t="shared" si="2"/>
        <v>0.25</v>
      </c>
    </row>
    <row r="11" spans="1:8" ht="12.75">
      <c r="A11" t="s">
        <v>7</v>
      </c>
      <c r="B11">
        <v>11597</v>
      </c>
      <c r="C11" s="2" t="s">
        <v>2</v>
      </c>
      <c r="D11">
        <v>4</v>
      </c>
      <c r="E11">
        <v>1</v>
      </c>
      <c r="F11">
        <v>0</v>
      </c>
      <c r="G11">
        <v>0</v>
      </c>
      <c r="H11">
        <f t="shared" si="0"/>
        <v>1</v>
      </c>
    </row>
    <row r="12" spans="1:17" ht="12.75">
      <c r="A12" t="s">
        <v>7</v>
      </c>
      <c r="B12">
        <f>7601+9434</f>
        <v>17035</v>
      </c>
      <c r="C12" s="2" t="s">
        <v>3</v>
      </c>
      <c r="D12">
        <v>10</v>
      </c>
      <c r="E12">
        <v>2</v>
      </c>
      <c r="F12">
        <v>0</v>
      </c>
      <c r="G12">
        <v>1</v>
      </c>
      <c r="H12">
        <f t="shared" si="0"/>
        <v>3</v>
      </c>
      <c r="K12" s="6" t="s">
        <v>31</v>
      </c>
      <c r="L12" s="6">
        <f aca="true" t="shared" si="3" ref="L12:Q12">AVERAGE(L5,L6,L7,L8,L9,L10)</f>
        <v>16.10125</v>
      </c>
      <c r="M12" s="6">
        <f t="shared" si="3"/>
        <v>5.166666666666667</v>
      </c>
      <c r="N12" s="6">
        <f t="shared" si="3"/>
        <v>0.2916666666666667</v>
      </c>
      <c r="O12" s="6">
        <f t="shared" si="3"/>
        <v>0.2777777777777778</v>
      </c>
      <c r="P12" s="6">
        <f t="shared" si="3"/>
        <v>0.125</v>
      </c>
      <c r="Q12" s="6">
        <f t="shared" si="3"/>
        <v>0.6944444444444443</v>
      </c>
    </row>
    <row r="13" spans="1:17" ht="12.75">
      <c r="A13" t="s">
        <v>7</v>
      </c>
      <c r="B13">
        <v>8873</v>
      </c>
      <c r="C13" s="2" t="s">
        <v>4</v>
      </c>
      <c r="D13">
        <v>5</v>
      </c>
      <c r="E13">
        <v>0</v>
      </c>
      <c r="F13">
        <v>0</v>
      </c>
      <c r="G13">
        <v>0</v>
      </c>
      <c r="H13">
        <f t="shared" si="0"/>
        <v>0</v>
      </c>
      <c r="K13" s="6" t="s">
        <v>32</v>
      </c>
      <c r="L13" s="10">
        <f aca="true" t="shared" si="4" ref="L13:Q13">AVERAGE(L7,L8,L9,L10)</f>
        <v>11.66575</v>
      </c>
      <c r="M13" s="10">
        <f t="shared" si="4"/>
        <v>4.979166666666667</v>
      </c>
      <c r="N13" s="10">
        <f t="shared" si="4"/>
        <v>0.16666666666666666</v>
      </c>
      <c r="O13" s="10">
        <f t="shared" si="4"/>
        <v>0.14583333333333334</v>
      </c>
      <c r="P13" s="10">
        <f t="shared" si="4"/>
        <v>0.08333333333333333</v>
      </c>
      <c r="Q13" s="10">
        <f t="shared" si="4"/>
        <v>0.3958333333333333</v>
      </c>
    </row>
    <row r="14" spans="1:17" ht="12.75">
      <c r="A14" t="s">
        <v>7</v>
      </c>
      <c r="B14">
        <v>7510</v>
      </c>
      <c r="C14" s="2" t="s">
        <v>5</v>
      </c>
      <c r="D14">
        <v>4</v>
      </c>
      <c r="E14">
        <v>0</v>
      </c>
      <c r="F14">
        <v>0</v>
      </c>
      <c r="G14">
        <v>0</v>
      </c>
      <c r="H14">
        <f t="shared" si="0"/>
        <v>0</v>
      </c>
      <c r="K14" s="7"/>
      <c r="L14" s="7"/>
      <c r="M14" s="7"/>
      <c r="N14" s="7"/>
      <c r="O14" s="7"/>
      <c r="P14" s="7"/>
      <c r="Q14" s="7"/>
    </row>
    <row r="15" spans="1:17" ht="12.75">
      <c r="A15" t="s">
        <v>7</v>
      </c>
      <c r="B15">
        <f>2694+6329</f>
        <v>9023</v>
      </c>
      <c r="C15" s="2" t="s">
        <v>6</v>
      </c>
      <c r="D15">
        <v>8</v>
      </c>
      <c r="E15">
        <v>0</v>
      </c>
      <c r="F15">
        <v>0</v>
      </c>
      <c r="G15">
        <v>1</v>
      </c>
      <c r="H15">
        <f t="shared" si="0"/>
        <v>1</v>
      </c>
      <c r="K15" s="8"/>
      <c r="L15" s="8"/>
      <c r="M15" s="3"/>
      <c r="N15" s="3"/>
      <c r="O15" s="3"/>
      <c r="P15" s="3"/>
      <c r="Q15" s="3"/>
    </row>
    <row r="16" spans="3:17" ht="12.75">
      <c r="C16" s="2"/>
      <c r="K16" s="8"/>
      <c r="L16" s="8"/>
      <c r="M16" s="3"/>
      <c r="N16" s="3"/>
      <c r="O16" s="3"/>
      <c r="P16" s="3"/>
      <c r="Q16" s="3"/>
    </row>
    <row r="17" spans="1:17" ht="12.75">
      <c r="A17" t="s">
        <v>8</v>
      </c>
      <c r="B17">
        <f>30093+44665</f>
        <v>74758</v>
      </c>
      <c r="C17" s="2" t="s">
        <v>1</v>
      </c>
      <c r="D17">
        <v>14</v>
      </c>
      <c r="E17">
        <v>1</v>
      </c>
      <c r="F17">
        <v>3</v>
      </c>
      <c r="G17">
        <v>1</v>
      </c>
      <c r="H17">
        <f t="shared" si="0"/>
        <v>5</v>
      </c>
      <c r="K17" s="8"/>
      <c r="L17" s="8"/>
      <c r="M17" s="3"/>
      <c r="N17" s="3"/>
      <c r="O17" s="3"/>
      <c r="P17" s="3"/>
      <c r="Q17" s="3"/>
    </row>
    <row r="18" spans="1:17" ht="12.75">
      <c r="A18" t="s">
        <v>8</v>
      </c>
      <c r="B18">
        <v>5878</v>
      </c>
      <c r="C18" s="2" t="s">
        <v>2</v>
      </c>
      <c r="D18">
        <v>3</v>
      </c>
      <c r="E18">
        <v>0</v>
      </c>
      <c r="F18">
        <v>0</v>
      </c>
      <c r="G18">
        <v>0</v>
      </c>
      <c r="H18">
        <f t="shared" si="0"/>
        <v>0</v>
      </c>
      <c r="K18" s="8"/>
      <c r="L18" s="8"/>
      <c r="M18" s="3"/>
      <c r="N18" s="3"/>
      <c r="O18" s="3"/>
      <c r="P18" s="3"/>
      <c r="Q18" s="3"/>
    </row>
    <row r="19" spans="1:17" ht="12.75">
      <c r="A19" t="s">
        <v>8</v>
      </c>
      <c r="B19">
        <v>6579</v>
      </c>
      <c r="C19" s="2" t="s">
        <v>3</v>
      </c>
      <c r="D19">
        <v>4</v>
      </c>
      <c r="E19">
        <v>0</v>
      </c>
      <c r="F19">
        <v>0</v>
      </c>
      <c r="G19">
        <v>0</v>
      </c>
      <c r="H19">
        <f t="shared" si="0"/>
        <v>0</v>
      </c>
      <c r="K19" s="8"/>
      <c r="L19" s="8"/>
      <c r="M19" s="3"/>
      <c r="N19" s="3"/>
      <c r="O19" s="3"/>
      <c r="P19" s="3"/>
      <c r="Q19" s="3"/>
    </row>
    <row r="20" spans="1:17" ht="12.75">
      <c r="A20" t="s">
        <v>8</v>
      </c>
      <c r="B20">
        <v>7300</v>
      </c>
      <c r="C20" s="2" t="s">
        <v>4</v>
      </c>
      <c r="D20">
        <v>5</v>
      </c>
      <c r="E20">
        <v>0</v>
      </c>
      <c r="F20">
        <v>0</v>
      </c>
      <c r="G20">
        <v>0</v>
      </c>
      <c r="H20">
        <f t="shared" si="0"/>
        <v>0</v>
      </c>
      <c r="K20" s="8"/>
      <c r="L20" s="8"/>
      <c r="M20" s="3"/>
      <c r="N20" s="3"/>
      <c r="O20" s="3"/>
      <c r="P20" s="3"/>
      <c r="Q20" s="3"/>
    </row>
    <row r="21" spans="1:8" ht="12.75">
      <c r="A21" t="s">
        <v>8</v>
      </c>
      <c r="B21">
        <v>6840</v>
      </c>
      <c r="C21" s="2" t="s">
        <v>5</v>
      </c>
      <c r="D21">
        <v>4</v>
      </c>
      <c r="E21">
        <v>0</v>
      </c>
      <c r="F21">
        <v>0</v>
      </c>
      <c r="G21">
        <v>0</v>
      </c>
      <c r="H21">
        <f t="shared" si="0"/>
        <v>0</v>
      </c>
    </row>
    <row r="22" spans="1:8" ht="12.75">
      <c r="A22" t="s">
        <v>8</v>
      </c>
      <c r="B22">
        <v>6740</v>
      </c>
      <c r="C22" s="2" t="s">
        <v>6</v>
      </c>
      <c r="D22">
        <v>4</v>
      </c>
      <c r="E22">
        <v>0</v>
      </c>
      <c r="F22">
        <v>0</v>
      </c>
      <c r="G22">
        <v>0</v>
      </c>
      <c r="H22">
        <f t="shared" si="0"/>
        <v>0</v>
      </c>
    </row>
    <row r="23" spans="3:12" ht="12.75">
      <c r="C23" s="2"/>
      <c r="L23" s="12"/>
    </row>
    <row r="24" spans="1:8" ht="12.75">
      <c r="A24" t="s">
        <v>9</v>
      </c>
      <c r="B24">
        <v>69269</v>
      </c>
      <c r="C24" s="2" t="s">
        <v>1</v>
      </c>
      <c r="D24">
        <v>4</v>
      </c>
      <c r="E24">
        <v>0</v>
      </c>
      <c r="F24">
        <v>0</v>
      </c>
      <c r="G24">
        <v>0</v>
      </c>
      <c r="H24">
        <f t="shared" si="0"/>
        <v>0</v>
      </c>
    </row>
    <row r="25" spans="1:8" ht="12.75">
      <c r="A25" t="s">
        <v>9</v>
      </c>
      <c r="B25">
        <f>7821+7511</f>
        <v>15332</v>
      </c>
      <c r="C25" s="2" t="s">
        <v>2</v>
      </c>
      <c r="D25">
        <v>6</v>
      </c>
      <c r="E25">
        <v>0</v>
      </c>
      <c r="F25">
        <v>0</v>
      </c>
      <c r="G25">
        <v>1</v>
      </c>
      <c r="H25">
        <f t="shared" si="0"/>
        <v>1</v>
      </c>
    </row>
    <row r="26" spans="1:8" ht="12.75">
      <c r="A26" t="s">
        <v>9</v>
      </c>
      <c r="B26">
        <v>11867</v>
      </c>
      <c r="C26" s="2" t="s">
        <v>3</v>
      </c>
      <c r="D26">
        <v>4</v>
      </c>
      <c r="E26">
        <v>0</v>
      </c>
      <c r="F26">
        <v>0</v>
      </c>
      <c r="G26">
        <v>0</v>
      </c>
      <c r="H26">
        <f t="shared" si="0"/>
        <v>0</v>
      </c>
    </row>
    <row r="27" spans="1:8" ht="12.75">
      <c r="A27" t="s">
        <v>9</v>
      </c>
      <c r="B27">
        <v>12247</v>
      </c>
      <c r="C27" s="2" t="s">
        <v>4</v>
      </c>
      <c r="D27">
        <v>5</v>
      </c>
      <c r="E27">
        <v>0</v>
      </c>
      <c r="F27">
        <v>0</v>
      </c>
      <c r="G27">
        <v>0</v>
      </c>
      <c r="H27">
        <f t="shared" si="0"/>
        <v>0</v>
      </c>
    </row>
    <row r="28" spans="1:8" ht="12.75">
      <c r="A28" t="s">
        <v>9</v>
      </c>
      <c r="B28">
        <v>8582</v>
      </c>
      <c r="C28" s="2" t="s">
        <v>5</v>
      </c>
      <c r="D28">
        <v>4</v>
      </c>
      <c r="E28">
        <v>0</v>
      </c>
      <c r="F28">
        <v>0</v>
      </c>
      <c r="G28">
        <v>0</v>
      </c>
      <c r="H28">
        <f t="shared" si="0"/>
        <v>0</v>
      </c>
    </row>
    <row r="29" spans="1:8" ht="12.75">
      <c r="A29" t="s">
        <v>9</v>
      </c>
      <c r="B29">
        <v>9874</v>
      </c>
      <c r="C29" s="2" t="s">
        <v>6</v>
      </c>
      <c r="D29">
        <v>4</v>
      </c>
      <c r="E29">
        <v>0</v>
      </c>
      <c r="F29">
        <v>0</v>
      </c>
      <c r="G29">
        <v>0</v>
      </c>
      <c r="H29">
        <f t="shared" si="0"/>
        <v>0</v>
      </c>
    </row>
    <row r="30" ht="12.75">
      <c r="C30" s="2"/>
    </row>
    <row r="31" spans="1:8" ht="12.75">
      <c r="A31" t="s">
        <v>10</v>
      </c>
      <c r="B31">
        <v>34199</v>
      </c>
      <c r="C31" s="2" t="s">
        <v>1</v>
      </c>
      <c r="D31">
        <v>7</v>
      </c>
      <c r="E31">
        <v>2</v>
      </c>
      <c r="F31">
        <v>1</v>
      </c>
      <c r="G31">
        <v>0</v>
      </c>
      <c r="H31">
        <f t="shared" si="0"/>
        <v>3</v>
      </c>
    </row>
    <row r="32" spans="1:8" ht="12.75">
      <c r="A32" t="s">
        <v>10</v>
      </c>
      <c r="B32">
        <v>8032</v>
      </c>
      <c r="C32" s="2" t="s">
        <v>2</v>
      </c>
      <c r="D32">
        <v>3</v>
      </c>
      <c r="E32">
        <v>0</v>
      </c>
      <c r="F32">
        <v>0</v>
      </c>
      <c r="G32">
        <v>0</v>
      </c>
      <c r="H32">
        <f t="shared" si="0"/>
        <v>0</v>
      </c>
    </row>
    <row r="33" spans="1:8" ht="12.75">
      <c r="A33" t="s">
        <v>10</v>
      </c>
      <c r="B33">
        <v>8953</v>
      </c>
      <c r="C33" s="2" t="s">
        <v>3</v>
      </c>
      <c r="D33">
        <v>4</v>
      </c>
      <c r="E33">
        <v>0</v>
      </c>
      <c r="F33">
        <v>0</v>
      </c>
      <c r="G33">
        <v>0</v>
      </c>
      <c r="H33">
        <f t="shared" si="0"/>
        <v>0</v>
      </c>
    </row>
    <row r="34" spans="1:8" ht="12.75">
      <c r="A34" t="s">
        <v>10</v>
      </c>
      <c r="B34">
        <v>8302</v>
      </c>
      <c r="C34" s="2" t="s">
        <v>4</v>
      </c>
      <c r="D34">
        <v>5</v>
      </c>
      <c r="E34">
        <v>0</v>
      </c>
      <c r="F34">
        <v>0</v>
      </c>
      <c r="G34">
        <v>0</v>
      </c>
      <c r="H34">
        <f t="shared" si="0"/>
        <v>0</v>
      </c>
    </row>
    <row r="35" spans="1:8" ht="12.75">
      <c r="A35" t="s">
        <v>10</v>
      </c>
      <c r="B35">
        <v>11687</v>
      </c>
      <c r="C35" s="2" t="s">
        <v>5</v>
      </c>
      <c r="D35">
        <v>4</v>
      </c>
      <c r="E35">
        <v>0</v>
      </c>
      <c r="F35">
        <v>0</v>
      </c>
      <c r="G35">
        <v>0</v>
      </c>
      <c r="H35">
        <f t="shared" si="0"/>
        <v>0</v>
      </c>
    </row>
    <row r="36" spans="1:8" ht="12.75">
      <c r="A36" t="s">
        <v>10</v>
      </c>
      <c r="B36">
        <v>6930</v>
      </c>
      <c r="C36" s="2" t="s">
        <v>6</v>
      </c>
      <c r="D36">
        <v>4</v>
      </c>
      <c r="E36">
        <v>0</v>
      </c>
      <c r="F36">
        <v>0</v>
      </c>
      <c r="G36">
        <v>0</v>
      </c>
      <c r="H36">
        <f t="shared" si="0"/>
        <v>0</v>
      </c>
    </row>
    <row r="37" ht="12.75">
      <c r="C37" s="2"/>
    </row>
    <row r="38" spans="1:8" ht="12.75">
      <c r="A38" t="s">
        <v>11</v>
      </c>
      <c r="B38">
        <v>25737</v>
      </c>
      <c r="C38" s="2" t="s">
        <v>1</v>
      </c>
      <c r="D38">
        <v>6</v>
      </c>
      <c r="E38">
        <v>2</v>
      </c>
      <c r="F38">
        <v>0</v>
      </c>
      <c r="G38">
        <v>0</v>
      </c>
      <c r="H38">
        <f t="shared" si="0"/>
        <v>2</v>
      </c>
    </row>
    <row r="39" spans="1:8" ht="12.75">
      <c r="A39" t="s">
        <v>11</v>
      </c>
      <c r="B39">
        <v>6099</v>
      </c>
      <c r="C39" s="2" t="s">
        <v>2</v>
      </c>
      <c r="D39">
        <v>3</v>
      </c>
      <c r="E39">
        <v>0</v>
      </c>
      <c r="F39">
        <v>0</v>
      </c>
      <c r="G39">
        <v>0</v>
      </c>
      <c r="H39">
        <f t="shared" si="0"/>
        <v>0</v>
      </c>
    </row>
    <row r="40" spans="1:8" ht="12.75">
      <c r="A40" t="s">
        <v>11</v>
      </c>
      <c r="B40">
        <v>7711</v>
      </c>
      <c r="C40" s="2" t="s">
        <v>3</v>
      </c>
      <c r="D40">
        <v>4</v>
      </c>
      <c r="E40">
        <v>0</v>
      </c>
      <c r="F40">
        <v>0</v>
      </c>
      <c r="G40">
        <v>0</v>
      </c>
      <c r="H40">
        <f t="shared" si="0"/>
        <v>0</v>
      </c>
    </row>
    <row r="41" spans="1:8" ht="12.75">
      <c r="A41" t="s">
        <v>11</v>
      </c>
      <c r="B41">
        <f>12308+14401</f>
        <v>26709</v>
      </c>
      <c r="C41" s="2" t="s">
        <v>4</v>
      </c>
      <c r="D41">
        <v>11</v>
      </c>
      <c r="E41">
        <v>1</v>
      </c>
      <c r="F41">
        <v>0</v>
      </c>
      <c r="G41">
        <v>1</v>
      </c>
      <c r="H41">
        <f t="shared" si="0"/>
        <v>2</v>
      </c>
    </row>
    <row r="42" spans="1:8" ht="12.75">
      <c r="A42" t="s">
        <v>11</v>
      </c>
      <c r="B42">
        <v>8542</v>
      </c>
      <c r="C42" s="2" t="s">
        <v>5</v>
      </c>
      <c r="D42">
        <v>4</v>
      </c>
      <c r="E42">
        <v>0</v>
      </c>
      <c r="F42">
        <v>0</v>
      </c>
      <c r="G42">
        <v>0</v>
      </c>
      <c r="H42">
        <f t="shared" si="0"/>
        <v>0</v>
      </c>
    </row>
    <row r="43" spans="1:8" ht="12.75">
      <c r="A43" t="s">
        <v>11</v>
      </c>
      <c r="B43">
        <v>5588</v>
      </c>
      <c r="C43" s="2" t="s">
        <v>6</v>
      </c>
      <c r="D43">
        <v>4</v>
      </c>
      <c r="E43">
        <v>0</v>
      </c>
      <c r="F43">
        <v>0</v>
      </c>
      <c r="G43">
        <v>0</v>
      </c>
      <c r="H43">
        <f t="shared" si="0"/>
        <v>0</v>
      </c>
    </row>
    <row r="44" ht="12.75">
      <c r="C44" s="2"/>
    </row>
    <row r="45" spans="1:8" ht="12.75">
      <c r="A45" t="s">
        <v>12</v>
      </c>
      <c r="B45">
        <v>8082</v>
      </c>
      <c r="C45" s="2" t="s">
        <v>1</v>
      </c>
      <c r="D45">
        <v>4</v>
      </c>
      <c r="E45">
        <v>0</v>
      </c>
      <c r="F45">
        <v>0</v>
      </c>
      <c r="G45">
        <v>0</v>
      </c>
      <c r="H45">
        <f t="shared" si="0"/>
        <v>0</v>
      </c>
    </row>
    <row r="46" spans="1:8" ht="12.75">
      <c r="A46" t="s">
        <v>12</v>
      </c>
      <c r="B46">
        <v>5198</v>
      </c>
      <c r="C46" s="2" t="s">
        <v>2</v>
      </c>
      <c r="D46">
        <v>3</v>
      </c>
      <c r="E46">
        <v>0</v>
      </c>
      <c r="F46">
        <v>0</v>
      </c>
      <c r="G46">
        <v>0</v>
      </c>
      <c r="H46">
        <f t="shared" si="0"/>
        <v>0</v>
      </c>
    </row>
    <row r="47" spans="1:8" ht="12.75">
      <c r="A47" t="s">
        <v>12</v>
      </c>
      <c r="B47">
        <v>10836</v>
      </c>
      <c r="C47" s="2" t="s">
        <v>3</v>
      </c>
      <c r="D47">
        <v>5</v>
      </c>
      <c r="E47">
        <v>0</v>
      </c>
      <c r="F47">
        <v>1</v>
      </c>
      <c r="G47">
        <v>0</v>
      </c>
      <c r="H47">
        <f t="shared" si="0"/>
        <v>1</v>
      </c>
    </row>
    <row r="48" spans="1:8" ht="12.75">
      <c r="A48" t="s">
        <v>12</v>
      </c>
      <c r="B48">
        <v>10025</v>
      </c>
      <c r="C48" s="2" t="s">
        <v>4</v>
      </c>
      <c r="D48">
        <v>5</v>
      </c>
      <c r="E48">
        <v>0</v>
      </c>
      <c r="F48">
        <v>0</v>
      </c>
      <c r="G48">
        <v>0</v>
      </c>
      <c r="H48">
        <f t="shared" si="0"/>
        <v>0</v>
      </c>
    </row>
    <row r="49" spans="1:8" ht="12.75">
      <c r="A49" t="s">
        <v>12</v>
      </c>
      <c r="B49">
        <v>5879</v>
      </c>
      <c r="C49" s="2" t="s">
        <v>5</v>
      </c>
      <c r="D49">
        <v>4</v>
      </c>
      <c r="E49">
        <v>0</v>
      </c>
      <c r="F49">
        <v>0</v>
      </c>
      <c r="G49">
        <v>0</v>
      </c>
      <c r="H49">
        <f t="shared" si="0"/>
        <v>0</v>
      </c>
    </row>
    <row r="50" spans="1:8" ht="12.75">
      <c r="A50" t="s">
        <v>12</v>
      </c>
      <c r="B50">
        <v>4286</v>
      </c>
      <c r="C50" s="2" t="s">
        <v>6</v>
      </c>
      <c r="D50">
        <v>4</v>
      </c>
      <c r="E50">
        <v>0</v>
      </c>
      <c r="F50">
        <v>0</v>
      </c>
      <c r="G50">
        <v>0</v>
      </c>
      <c r="H50">
        <f t="shared" si="0"/>
        <v>0</v>
      </c>
    </row>
    <row r="51" ht="12.75">
      <c r="C51" s="2"/>
    </row>
    <row r="52" spans="1:8" ht="12.75">
      <c r="A52" t="s">
        <v>13</v>
      </c>
      <c r="B52">
        <v>16674</v>
      </c>
      <c r="C52" s="2" t="s">
        <v>1</v>
      </c>
      <c r="D52">
        <v>6</v>
      </c>
      <c r="E52">
        <v>1</v>
      </c>
      <c r="F52">
        <v>1</v>
      </c>
      <c r="G52">
        <v>0</v>
      </c>
      <c r="H52">
        <f t="shared" si="0"/>
        <v>2</v>
      </c>
    </row>
    <row r="53" spans="1:8" ht="12.75">
      <c r="A53" t="s">
        <v>13</v>
      </c>
      <c r="B53">
        <f>9343+19377+6960</f>
        <v>35680</v>
      </c>
      <c r="C53" s="2" t="s">
        <v>2</v>
      </c>
      <c r="D53">
        <v>15</v>
      </c>
      <c r="E53">
        <v>0</v>
      </c>
      <c r="F53">
        <v>3</v>
      </c>
      <c r="G53">
        <v>2</v>
      </c>
      <c r="H53">
        <f t="shared" si="0"/>
        <v>5</v>
      </c>
    </row>
    <row r="54" spans="1:8" ht="12.75">
      <c r="A54" t="s">
        <v>13</v>
      </c>
      <c r="B54">
        <v>29743</v>
      </c>
      <c r="C54" s="2" t="s">
        <v>3</v>
      </c>
      <c r="D54">
        <v>5</v>
      </c>
      <c r="E54">
        <v>0</v>
      </c>
      <c r="F54">
        <v>1</v>
      </c>
      <c r="G54">
        <v>0</v>
      </c>
      <c r="H54">
        <f t="shared" si="0"/>
        <v>1</v>
      </c>
    </row>
    <row r="55" spans="1:8" ht="12.75">
      <c r="A55" t="s">
        <v>13</v>
      </c>
      <c r="B55">
        <v>25517</v>
      </c>
      <c r="C55" s="2" t="s">
        <v>4</v>
      </c>
      <c r="D55">
        <v>10</v>
      </c>
      <c r="E55">
        <v>1</v>
      </c>
      <c r="F55">
        <v>2</v>
      </c>
      <c r="G55">
        <v>0</v>
      </c>
      <c r="H55">
        <f t="shared" si="0"/>
        <v>3</v>
      </c>
    </row>
    <row r="56" spans="1:8" ht="12.75">
      <c r="A56" t="s">
        <v>13</v>
      </c>
      <c r="B56">
        <v>13560</v>
      </c>
      <c r="C56" s="2" t="s">
        <v>5</v>
      </c>
      <c r="D56">
        <v>5</v>
      </c>
      <c r="E56">
        <v>1</v>
      </c>
      <c r="F56">
        <v>0</v>
      </c>
      <c r="G56">
        <v>0</v>
      </c>
      <c r="H56">
        <f t="shared" si="0"/>
        <v>1</v>
      </c>
    </row>
    <row r="57" spans="1:8" ht="12.75">
      <c r="A57" t="s">
        <v>13</v>
      </c>
      <c r="B57">
        <v>9003</v>
      </c>
      <c r="C57" s="2" t="s">
        <v>6</v>
      </c>
      <c r="D57">
        <v>4</v>
      </c>
      <c r="E57">
        <v>0</v>
      </c>
      <c r="F57">
        <v>0</v>
      </c>
      <c r="G57">
        <v>0</v>
      </c>
      <c r="H57">
        <f t="shared" si="0"/>
        <v>0</v>
      </c>
    </row>
    <row r="58" ht="12.75">
      <c r="C58" s="2"/>
    </row>
    <row r="59" spans="1:8" ht="12.75">
      <c r="A59" t="s">
        <v>14</v>
      </c>
      <c r="B59">
        <v>11577</v>
      </c>
      <c r="C59" s="2" t="s">
        <v>1</v>
      </c>
      <c r="D59">
        <v>4</v>
      </c>
      <c r="E59">
        <v>0</v>
      </c>
      <c r="F59">
        <v>0</v>
      </c>
      <c r="G59">
        <v>0</v>
      </c>
      <c r="H59">
        <f t="shared" si="0"/>
        <v>0</v>
      </c>
    </row>
    <row r="60" spans="1:8" ht="12.75">
      <c r="A60" t="s">
        <v>14</v>
      </c>
      <c r="B60">
        <v>8072</v>
      </c>
      <c r="C60" s="2" t="s">
        <v>2</v>
      </c>
      <c r="D60">
        <v>3</v>
      </c>
      <c r="E60">
        <v>0</v>
      </c>
      <c r="F60">
        <v>0</v>
      </c>
      <c r="G60">
        <v>0</v>
      </c>
      <c r="H60">
        <f t="shared" si="0"/>
        <v>0</v>
      </c>
    </row>
    <row r="61" spans="1:8" ht="12.75">
      <c r="A61" t="s">
        <v>14</v>
      </c>
      <c r="B61">
        <v>9864</v>
      </c>
      <c r="C61" s="2" t="s">
        <v>3</v>
      </c>
      <c r="D61">
        <v>4</v>
      </c>
      <c r="E61">
        <v>0</v>
      </c>
      <c r="F61">
        <v>0</v>
      </c>
      <c r="G61">
        <v>0</v>
      </c>
      <c r="H61">
        <f t="shared" si="0"/>
        <v>0</v>
      </c>
    </row>
    <row r="62" spans="1:8" ht="12.75">
      <c r="A62" t="s">
        <v>14</v>
      </c>
      <c r="B62">
        <v>10385</v>
      </c>
      <c r="C62" s="2" t="s">
        <v>4</v>
      </c>
      <c r="D62">
        <v>5</v>
      </c>
      <c r="E62">
        <v>0</v>
      </c>
      <c r="F62">
        <v>0</v>
      </c>
      <c r="G62">
        <v>0</v>
      </c>
      <c r="H62">
        <f t="shared" si="0"/>
        <v>0</v>
      </c>
    </row>
    <row r="63" spans="1:8" ht="12.75">
      <c r="A63" t="s">
        <v>14</v>
      </c>
      <c r="B63">
        <v>8112</v>
      </c>
      <c r="C63" s="2" t="s">
        <v>5</v>
      </c>
      <c r="D63">
        <v>4</v>
      </c>
      <c r="E63">
        <v>0</v>
      </c>
      <c r="F63">
        <v>0</v>
      </c>
      <c r="G63">
        <v>0</v>
      </c>
      <c r="H63">
        <f t="shared" si="0"/>
        <v>0</v>
      </c>
    </row>
    <row r="64" spans="1:8" ht="12.75">
      <c r="A64" t="s">
        <v>14</v>
      </c>
      <c r="B64">
        <v>6440</v>
      </c>
      <c r="C64" s="2" t="s">
        <v>6</v>
      </c>
      <c r="D64">
        <v>4</v>
      </c>
      <c r="E64">
        <v>0</v>
      </c>
      <c r="F64">
        <v>0</v>
      </c>
      <c r="G64">
        <v>0</v>
      </c>
      <c r="H64">
        <f t="shared" si="0"/>
        <v>0</v>
      </c>
    </row>
    <row r="65" ht="12.75">
      <c r="C65" s="2"/>
    </row>
    <row r="66" spans="1:8" ht="12.75">
      <c r="A66" t="s">
        <v>15</v>
      </c>
      <c r="B66">
        <v>21672</v>
      </c>
      <c r="C66" s="2" t="s">
        <v>1</v>
      </c>
      <c r="D66">
        <v>4</v>
      </c>
      <c r="E66">
        <v>0</v>
      </c>
      <c r="F66">
        <v>0</v>
      </c>
      <c r="G66">
        <v>0</v>
      </c>
      <c r="H66">
        <f t="shared" si="0"/>
        <v>0</v>
      </c>
    </row>
    <row r="67" spans="1:8" ht="12.75">
      <c r="A67" t="s">
        <v>15</v>
      </c>
      <c r="B67">
        <v>36743</v>
      </c>
      <c r="C67" s="2" t="s">
        <v>2</v>
      </c>
      <c r="D67">
        <v>6</v>
      </c>
      <c r="E67">
        <v>3</v>
      </c>
      <c r="F67">
        <v>0</v>
      </c>
      <c r="G67">
        <v>0</v>
      </c>
      <c r="H67">
        <f t="shared" si="0"/>
        <v>3</v>
      </c>
    </row>
    <row r="68" spans="1:8" ht="12.75">
      <c r="A68" t="s">
        <v>15</v>
      </c>
      <c r="B68">
        <v>8472</v>
      </c>
      <c r="C68" s="2" t="s">
        <v>3</v>
      </c>
      <c r="D68">
        <v>4</v>
      </c>
      <c r="E68">
        <v>0</v>
      </c>
      <c r="F68">
        <v>0</v>
      </c>
      <c r="G68">
        <v>0</v>
      </c>
      <c r="H68">
        <f aca="true" t="shared" si="5" ref="H68:H85">E68+F68+G68</f>
        <v>0</v>
      </c>
    </row>
    <row r="69" spans="1:8" ht="12.75">
      <c r="A69" t="s">
        <v>15</v>
      </c>
      <c r="B69">
        <v>8432</v>
      </c>
      <c r="C69" s="2" t="s">
        <v>4</v>
      </c>
      <c r="D69">
        <v>5</v>
      </c>
      <c r="E69">
        <v>0</v>
      </c>
      <c r="F69">
        <v>0</v>
      </c>
      <c r="G69">
        <v>0</v>
      </c>
      <c r="H69">
        <f t="shared" si="5"/>
        <v>0</v>
      </c>
    </row>
    <row r="70" spans="1:8" ht="12.75">
      <c r="A70" t="s">
        <v>15</v>
      </c>
      <c r="B70">
        <v>6900</v>
      </c>
      <c r="C70" s="2" t="s">
        <v>5</v>
      </c>
      <c r="D70">
        <v>4</v>
      </c>
      <c r="E70">
        <v>0</v>
      </c>
      <c r="F70">
        <v>0</v>
      </c>
      <c r="G70">
        <v>0</v>
      </c>
      <c r="H70">
        <f t="shared" si="5"/>
        <v>0</v>
      </c>
    </row>
    <row r="71" spans="1:8" ht="12.75">
      <c r="A71" t="s">
        <v>15</v>
      </c>
      <c r="B71">
        <v>4186</v>
      </c>
      <c r="C71" s="2" t="s">
        <v>6</v>
      </c>
      <c r="D71">
        <v>4</v>
      </c>
      <c r="E71">
        <v>0</v>
      </c>
      <c r="F71">
        <v>0</v>
      </c>
      <c r="G71">
        <v>0</v>
      </c>
      <c r="H71">
        <f t="shared" si="5"/>
        <v>0</v>
      </c>
    </row>
    <row r="72" ht="12.75">
      <c r="C72" s="2"/>
    </row>
    <row r="73" spans="1:8" ht="12.75">
      <c r="A73" t="s">
        <v>16</v>
      </c>
      <c r="B73">
        <v>22493</v>
      </c>
      <c r="C73" s="2" t="s">
        <v>1</v>
      </c>
      <c r="D73">
        <v>8</v>
      </c>
      <c r="E73">
        <v>2</v>
      </c>
      <c r="F73">
        <v>2</v>
      </c>
      <c r="G73">
        <v>0</v>
      </c>
      <c r="H73">
        <f t="shared" si="5"/>
        <v>4</v>
      </c>
    </row>
    <row r="74" spans="1:8" ht="12.75">
      <c r="A74" t="s">
        <v>16</v>
      </c>
      <c r="B74">
        <v>9533</v>
      </c>
      <c r="C74" s="2" t="s">
        <v>2</v>
      </c>
      <c r="D74">
        <v>3</v>
      </c>
      <c r="E74">
        <v>0</v>
      </c>
      <c r="F74">
        <v>0</v>
      </c>
      <c r="G74">
        <v>0</v>
      </c>
      <c r="H74">
        <f t="shared" si="5"/>
        <v>0</v>
      </c>
    </row>
    <row r="75" spans="1:8" ht="12.75">
      <c r="A75" t="s">
        <v>16</v>
      </c>
      <c r="B75">
        <f>11717+18637</f>
        <v>30354</v>
      </c>
      <c r="C75" s="2" t="s">
        <v>3</v>
      </c>
      <c r="D75">
        <v>10</v>
      </c>
      <c r="E75">
        <v>0</v>
      </c>
      <c r="F75">
        <v>2</v>
      </c>
      <c r="G75">
        <v>1</v>
      </c>
      <c r="H75">
        <f t="shared" si="5"/>
        <v>3</v>
      </c>
    </row>
    <row r="76" spans="1:8" ht="12.75">
      <c r="A76" t="s">
        <v>16</v>
      </c>
      <c r="B76">
        <v>19448</v>
      </c>
      <c r="C76" s="2" t="s">
        <v>4</v>
      </c>
      <c r="D76">
        <v>6</v>
      </c>
      <c r="E76">
        <v>1</v>
      </c>
      <c r="F76">
        <v>0</v>
      </c>
      <c r="G76">
        <v>0</v>
      </c>
      <c r="H76">
        <f t="shared" si="5"/>
        <v>1</v>
      </c>
    </row>
    <row r="77" spans="1:8" ht="12.75">
      <c r="A77" t="s">
        <v>16</v>
      </c>
      <c r="B77">
        <v>17094</v>
      </c>
      <c r="C77" s="2" t="s">
        <v>5</v>
      </c>
      <c r="D77">
        <v>5</v>
      </c>
      <c r="E77">
        <v>1</v>
      </c>
      <c r="F77">
        <v>0</v>
      </c>
      <c r="G77">
        <v>0</v>
      </c>
      <c r="H77">
        <f t="shared" si="5"/>
        <v>1</v>
      </c>
    </row>
    <row r="78" spans="1:8" ht="12.75">
      <c r="A78" t="s">
        <v>16</v>
      </c>
      <c r="B78">
        <v>5088</v>
      </c>
      <c r="C78" s="2" t="s">
        <v>6</v>
      </c>
      <c r="D78">
        <v>4</v>
      </c>
      <c r="E78">
        <v>0</v>
      </c>
      <c r="F78">
        <v>0</v>
      </c>
      <c r="G78">
        <v>0</v>
      </c>
      <c r="H78">
        <f t="shared" si="5"/>
        <v>0</v>
      </c>
    </row>
    <row r="79" ht="12.75">
      <c r="C79" s="2"/>
    </row>
    <row r="80" spans="1:8" ht="12.75">
      <c r="A80" t="s">
        <v>17</v>
      </c>
      <c r="B80">
        <f>10355+32907</f>
        <v>43262</v>
      </c>
      <c r="C80" s="2" t="s">
        <v>1</v>
      </c>
      <c r="D80">
        <v>8</v>
      </c>
      <c r="E80">
        <v>0</v>
      </c>
      <c r="F80">
        <v>0</v>
      </c>
      <c r="G80">
        <v>1</v>
      </c>
      <c r="H80">
        <f t="shared" si="5"/>
        <v>1</v>
      </c>
    </row>
    <row r="81" spans="1:8" ht="12.75">
      <c r="A81" t="s">
        <v>17</v>
      </c>
      <c r="B81">
        <v>19919</v>
      </c>
      <c r="C81" s="2" t="s">
        <v>2</v>
      </c>
      <c r="D81">
        <v>3</v>
      </c>
      <c r="E81">
        <v>0</v>
      </c>
      <c r="F81">
        <v>0</v>
      </c>
      <c r="G81">
        <v>0</v>
      </c>
      <c r="H81">
        <f t="shared" si="5"/>
        <v>0</v>
      </c>
    </row>
    <row r="82" spans="1:8" ht="12.75">
      <c r="A82" t="s">
        <v>17</v>
      </c>
      <c r="B82">
        <v>20499</v>
      </c>
      <c r="C82" s="2" t="s">
        <v>3</v>
      </c>
      <c r="D82">
        <v>4</v>
      </c>
      <c r="E82">
        <v>0</v>
      </c>
      <c r="F82">
        <v>0</v>
      </c>
      <c r="G82">
        <v>0</v>
      </c>
      <c r="H82">
        <f t="shared" si="5"/>
        <v>0</v>
      </c>
    </row>
    <row r="83" spans="1:8" ht="12.75">
      <c r="A83" t="s">
        <v>17</v>
      </c>
      <c r="B83">
        <v>22522</v>
      </c>
      <c r="C83" s="2" t="s">
        <v>4</v>
      </c>
      <c r="D83">
        <v>5</v>
      </c>
      <c r="E83">
        <v>0</v>
      </c>
      <c r="F83">
        <v>0</v>
      </c>
      <c r="G83">
        <v>0</v>
      </c>
      <c r="H83">
        <f t="shared" si="5"/>
        <v>0</v>
      </c>
    </row>
    <row r="84" spans="1:8" ht="12.75">
      <c r="A84" t="s">
        <v>17</v>
      </c>
      <c r="B84">
        <v>23113</v>
      </c>
      <c r="C84" s="2" t="s">
        <v>5</v>
      </c>
      <c r="D84">
        <v>4</v>
      </c>
      <c r="E84">
        <v>0</v>
      </c>
      <c r="F84">
        <v>0</v>
      </c>
      <c r="G84">
        <v>0</v>
      </c>
      <c r="H84">
        <f t="shared" si="5"/>
        <v>0</v>
      </c>
    </row>
    <row r="85" spans="1:8" ht="12.75">
      <c r="A85" t="s">
        <v>17</v>
      </c>
      <c r="B85">
        <v>10024</v>
      </c>
      <c r="C85" s="2" t="s">
        <v>6</v>
      </c>
      <c r="D85">
        <v>4</v>
      </c>
      <c r="E85">
        <v>0</v>
      </c>
      <c r="F85">
        <v>0</v>
      </c>
      <c r="G85">
        <v>0</v>
      </c>
      <c r="H85">
        <f t="shared" si="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5.140625" style="0" customWidth="1"/>
    <col min="3" max="3" width="21.8515625" style="0" customWidth="1"/>
    <col min="4" max="4" width="16.8515625" style="0" customWidth="1"/>
    <col min="5" max="5" width="15.8515625" style="0" customWidth="1"/>
    <col min="6" max="6" width="21.28125" style="0" customWidth="1"/>
    <col min="7" max="7" width="28.00390625" style="0" customWidth="1"/>
    <col min="8" max="8" width="18.8515625" style="0" customWidth="1"/>
    <col min="11" max="11" width="30.421875" style="0" customWidth="1"/>
    <col min="12" max="12" width="15.57421875" style="0" customWidth="1"/>
    <col min="13" max="13" width="15.421875" style="0" customWidth="1"/>
    <col min="14" max="14" width="14.421875" style="0" customWidth="1"/>
    <col min="15" max="15" width="14.28125" style="0" customWidth="1"/>
    <col min="16" max="16" width="14.421875" style="0" customWidth="1"/>
    <col min="17" max="17" width="15.7109375" style="0" customWidth="1"/>
    <col min="22" max="22" width="4.28125" style="0" customWidth="1"/>
    <col min="23" max="23" width="6.00390625" style="0" customWidth="1"/>
    <col min="24" max="24" width="11.140625" style="0" customWidth="1"/>
    <col min="25" max="27" width="2.00390625" style="0" customWidth="1"/>
  </cols>
  <sheetData>
    <row r="1" spans="1:8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27</v>
      </c>
    </row>
    <row r="3" spans="1:8" ht="12.75">
      <c r="A3" t="s">
        <v>0</v>
      </c>
      <c r="B3">
        <v>17635</v>
      </c>
      <c r="C3" t="s">
        <v>1</v>
      </c>
      <c r="D3">
        <v>4</v>
      </c>
      <c r="E3">
        <v>0</v>
      </c>
      <c r="F3">
        <v>0</v>
      </c>
      <c r="G3">
        <v>0</v>
      </c>
      <c r="H3">
        <f>E3+F3+G3</f>
        <v>0</v>
      </c>
    </row>
    <row r="4" spans="1:17" ht="12.75">
      <c r="A4" t="s">
        <v>0</v>
      </c>
      <c r="B4">
        <v>4056</v>
      </c>
      <c r="C4" t="s">
        <v>2</v>
      </c>
      <c r="D4">
        <v>4</v>
      </c>
      <c r="E4">
        <v>0</v>
      </c>
      <c r="F4">
        <v>0</v>
      </c>
      <c r="G4">
        <v>0</v>
      </c>
      <c r="H4">
        <f aca="true" t="shared" si="0" ref="H4:H67">E4+F4+G4</f>
        <v>0</v>
      </c>
      <c r="K4" s="4" t="s">
        <v>25</v>
      </c>
      <c r="L4" s="4" t="s">
        <v>29</v>
      </c>
      <c r="M4" s="4" t="s">
        <v>30</v>
      </c>
      <c r="N4" s="4" t="s">
        <v>22</v>
      </c>
      <c r="O4" s="4" t="s">
        <v>23</v>
      </c>
      <c r="P4" s="4" t="s">
        <v>26</v>
      </c>
      <c r="Q4" s="4" t="s">
        <v>28</v>
      </c>
    </row>
    <row r="5" spans="1:17" ht="12.75">
      <c r="A5" t="s">
        <v>0</v>
      </c>
      <c r="B5">
        <v>14220</v>
      </c>
      <c r="C5" t="s">
        <v>3</v>
      </c>
      <c r="D5">
        <v>5</v>
      </c>
      <c r="E5">
        <v>1</v>
      </c>
      <c r="F5">
        <v>0</v>
      </c>
      <c r="G5">
        <v>0</v>
      </c>
      <c r="H5">
        <f>E5+F5+G5</f>
        <v>1</v>
      </c>
      <c r="K5" s="5" t="s">
        <v>1</v>
      </c>
      <c r="L5" s="9">
        <f aca="true" t="shared" si="1" ref="L5:L10">AVERAGE(B3,B10,B17,B24,B31,B38,B45,B52,B59,B66,B73,B80)/1000</f>
        <v>16.635583333333333</v>
      </c>
      <c r="M5" s="6">
        <f aca="true" t="shared" si="2" ref="M5:Q10">AVERAGE(D3,D10,D17,D24,D31,D38,D45,D52,D59,D66,D73,D80)</f>
        <v>5.416666666666667</v>
      </c>
      <c r="N5" s="6">
        <f t="shared" si="2"/>
        <v>0.3333333333333333</v>
      </c>
      <c r="O5" s="6">
        <f t="shared" si="2"/>
        <v>0.08333333333333333</v>
      </c>
      <c r="P5" s="6">
        <f t="shared" si="2"/>
        <v>0.25</v>
      </c>
      <c r="Q5" s="6">
        <f t="shared" si="2"/>
        <v>0.6666666666666666</v>
      </c>
    </row>
    <row r="6" spans="1:17" ht="12.75">
      <c r="A6" t="s">
        <v>0</v>
      </c>
      <c r="B6">
        <v>7210</v>
      </c>
      <c r="C6" t="s">
        <v>4</v>
      </c>
      <c r="D6">
        <v>5</v>
      </c>
      <c r="E6">
        <v>0</v>
      </c>
      <c r="F6">
        <v>0</v>
      </c>
      <c r="G6">
        <v>0</v>
      </c>
      <c r="H6">
        <f t="shared" si="0"/>
        <v>0</v>
      </c>
      <c r="K6" s="5" t="s">
        <v>2</v>
      </c>
      <c r="L6" s="9">
        <f t="shared" si="1"/>
        <v>5.6855</v>
      </c>
      <c r="M6" s="6">
        <f t="shared" si="2"/>
        <v>3.4166666666666665</v>
      </c>
      <c r="N6" s="6">
        <f t="shared" si="2"/>
        <v>0</v>
      </c>
      <c r="O6" s="6">
        <f t="shared" si="2"/>
        <v>0.08333333333333333</v>
      </c>
      <c r="P6" s="6">
        <f t="shared" si="2"/>
        <v>0.08333333333333333</v>
      </c>
      <c r="Q6" s="6">
        <f t="shared" si="2"/>
        <v>0.16666666666666666</v>
      </c>
    </row>
    <row r="7" spans="1:17" ht="12.75">
      <c r="A7" t="s">
        <v>0</v>
      </c>
      <c r="B7">
        <v>6369</v>
      </c>
      <c r="C7" t="s">
        <v>5</v>
      </c>
      <c r="D7">
        <v>4</v>
      </c>
      <c r="E7">
        <v>0</v>
      </c>
      <c r="F7">
        <v>0</v>
      </c>
      <c r="G7">
        <v>0</v>
      </c>
      <c r="H7">
        <f t="shared" si="0"/>
        <v>0</v>
      </c>
      <c r="K7" s="5" t="s">
        <v>3</v>
      </c>
      <c r="L7" s="11">
        <f t="shared" si="1"/>
        <v>11.812916666666666</v>
      </c>
      <c r="M7" s="10">
        <f t="shared" si="2"/>
        <v>5.083333333333333</v>
      </c>
      <c r="N7" s="10">
        <f t="shared" si="2"/>
        <v>0.3333333333333333</v>
      </c>
      <c r="O7" s="10">
        <f t="shared" si="2"/>
        <v>0.4166666666666667</v>
      </c>
      <c r="P7" s="10">
        <f t="shared" si="2"/>
        <v>0</v>
      </c>
      <c r="Q7" s="10">
        <f t="shared" si="2"/>
        <v>0.75</v>
      </c>
    </row>
    <row r="8" spans="1:17" ht="12.75">
      <c r="A8" t="s">
        <v>0</v>
      </c>
      <c r="B8">
        <v>6409</v>
      </c>
      <c r="C8" t="s">
        <v>6</v>
      </c>
      <c r="D8">
        <v>4</v>
      </c>
      <c r="E8">
        <v>0</v>
      </c>
      <c r="F8">
        <v>0</v>
      </c>
      <c r="G8">
        <v>0</v>
      </c>
      <c r="H8">
        <f t="shared" si="0"/>
        <v>0</v>
      </c>
      <c r="K8" s="5" t="s">
        <v>4</v>
      </c>
      <c r="L8" s="11">
        <f t="shared" si="1"/>
        <v>11.421416666666666</v>
      </c>
      <c r="M8" s="10">
        <f t="shared" si="2"/>
        <v>5.583333333333333</v>
      </c>
      <c r="N8" s="10">
        <f t="shared" si="2"/>
        <v>0.5833333333333334</v>
      </c>
      <c r="O8" s="10">
        <f t="shared" si="2"/>
        <v>0</v>
      </c>
      <c r="P8" s="10">
        <f t="shared" si="2"/>
        <v>0</v>
      </c>
      <c r="Q8" s="10">
        <f t="shared" si="2"/>
        <v>0.5833333333333334</v>
      </c>
    </row>
    <row r="9" spans="11:17" ht="12.75">
      <c r="K9" s="5" t="s">
        <v>5</v>
      </c>
      <c r="L9" s="11">
        <f t="shared" si="1"/>
        <v>12.07325</v>
      </c>
      <c r="M9" s="10">
        <f t="shared" si="2"/>
        <v>5.25</v>
      </c>
      <c r="N9" s="10">
        <f t="shared" si="2"/>
        <v>0.25</v>
      </c>
      <c r="O9" s="10">
        <f t="shared" si="2"/>
        <v>0.16666666666666666</v>
      </c>
      <c r="P9" s="10">
        <f t="shared" si="2"/>
        <v>0.16666666666666666</v>
      </c>
      <c r="Q9" s="10">
        <f t="shared" si="2"/>
        <v>0.5833333333333334</v>
      </c>
    </row>
    <row r="10" spans="1:17" ht="12.75">
      <c r="A10" t="s">
        <v>7</v>
      </c>
      <c r="B10">
        <v>15302</v>
      </c>
      <c r="C10" t="s">
        <v>1</v>
      </c>
      <c r="D10">
        <v>5</v>
      </c>
      <c r="E10">
        <v>1</v>
      </c>
      <c r="F10">
        <v>0</v>
      </c>
      <c r="G10">
        <v>0</v>
      </c>
      <c r="H10">
        <f t="shared" si="0"/>
        <v>1</v>
      </c>
      <c r="K10" s="5" t="s">
        <v>6</v>
      </c>
      <c r="L10" s="11">
        <f t="shared" si="1"/>
        <v>8.279333333333334</v>
      </c>
      <c r="M10" s="10">
        <f t="shared" si="2"/>
        <v>5.166666666666667</v>
      </c>
      <c r="N10" s="10">
        <f t="shared" si="2"/>
        <v>0.16666666666666666</v>
      </c>
      <c r="O10" s="10">
        <f t="shared" si="2"/>
        <v>0</v>
      </c>
      <c r="P10" s="10">
        <f t="shared" si="2"/>
        <v>0.25</v>
      </c>
      <c r="Q10" s="10">
        <f t="shared" si="2"/>
        <v>0.4166666666666667</v>
      </c>
    </row>
    <row r="11" spans="1:8" ht="12.75">
      <c r="A11" t="s">
        <v>7</v>
      </c>
      <c r="B11">
        <v>6038</v>
      </c>
      <c r="C11" t="s">
        <v>2</v>
      </c>
      <c r="D11">
        <v>4</v>
      </c>
      <c r="E11">
        <v>0</v>
      </c>
      <c r="F11">
        <v>1</v>
      </c>
      <c r="G11">
        <v>0</v>
      </c>
      <c r="H11">
        <f t="shared" si="0"/>
        <v>1</v>
      </c>
    </row>
    <row r="12" spans="1:17" ht="12.75">
      <c r="A12" t="s">
        <v>7</v>
      </c>
      <c r="B12">
        <v>5828</v>
      </c>
      <c r="C12" t="s">
        <v>3</v>
      </c>
      <c r="D12">
        <v>4</v>
      </c>
      <c r="E12">
        <v>0</v>
      </c>
      <c r="F12">
        <v>0</v>
      </c>
      <c r="G12">
        <v>0</v>
      </c>
      <c r="H12">
        <f t="shared" si="0"/>
        <v>0</v>
      </c>
      <c r="K12" s="6" t="s">
        <v>31</v>
      </c>
      <c r="L12" s="6">
        <f aca="true" t="shared" si="3" ref="L12:Q12">AVERAGE(L5,L6,L7,L8,L9,L10)</f>
        <v>10.984666666666667</v>
      </c>
      <c r="M12" s="6">
        <f t="shared" si="3"/>
        <v>4.986111111111112</v>
      </c>
      <c r="N12" s="6">
        <f t="shared" si="3"/>
        <v>0.2777777777777778</v>
      </c>
      <c r="O12" s="6">
        <f t="shared" si="3"/>
        <v>0.125</v>
      </c>
      <c r="P12" s="6">
        <f t="shared" si="3"/>
        <v>0.125</v>
      </c>
      <c r="Q12" s="6">
        <f t="shared" si="3"/>
        <v>0.5277777777777778</v>
      </c>
    </row>
    <row r="13" spans="1:17" ht="12.75">
      <c r="A13" t="s">
        <v>7</v>
      </c>
      <c r="B13">
        <v>10666</v>
      </c>
      <c r="C13" t="s">
        <v>4</v>
      </c>
      <c r="D13">
        <v>6</v>
      </c>
      <c r="E13">
        <v>1</v>
      </c>
      <c r="F13">
        <v>0</v>
      </c>
      <c r="G13">
        <v>0</v>
      </c>
      <c r="H13">
        <f t="shared" si="0"/>
        <v>1</v>
      </c>
      <c r="K13" s="6" t="s">
        <v>32</v>
      </c>
      <c r="L13" s="10">
        <f aca="true" t="shared" si="4" ref="L13:Q13">AVERAGE(L7,L8,L9,L10)</f>
        <v>10.896729166666667</v>
      </c>
      <c r="M13" s="10">
        <f t="shared" si="4"/>
        <v>5.270833333333333</v>
      </c>
      <c r="N13" s="10">
        <f t="shared" si="4"/>
        <v>0.33333333333333337</v>
      </c>
      <c r="O13" s="10">
        <f t="shared" si="4"/>
        <v>0.14583333333333334</v>
      </c>
      <c r="P13" s="10">
        <f t="shared" si="4"/>
        <v>0.10416666666666666</v>
      </c>
      <c r="Q13" s="10">
        <f t="shared" si="4"/>
        <v>0.5833333333333334</v>
      </c>
    </row>
    <row r="14" spans="1:17" ht="12.75">
      <c r="A14" t="s">
        <v>7</v>
      </c>
      <c r="B14">
        <v>10145</v>
      </c>
      <c r="C14" t="s">
        <v>5</v>
      </c>
      <c r="D14">
        <v>5</v>
      </c>
      <c r="E14">
        <v>1</v>
      </c>
      <c r="F14">
        <v>0</v>
      </c>
      <c r="G14">
        <v>0</v>
      </c>
      <c r="H14">
        <f t="shared" si="0"/>
        <v>1</v>
      </c>
      <c r="K14" s="7"/>
      <c r="L14" s="7"/>
      <c r="M14" s="7"/>
      <c r="N14" s="7"/>
      <c r="O14" s="7"/>
      <c r="P14" s="7"/>
      <c r="Q14" s="7"/>
    </row>
    <row r="15" spans="1:17" ht="12.75">
      <c r="A15" t="s">
        <v>7</v>
      </c>
      <c r="B15">
        <f>4337+5087</f>
        <v>9424</v>
      </c>
      <c r="C15" t="s">
        <v>6</v>
      </c>
      <c r="D15">
        <v>8</v>
      </c>
      <c r="E15">
        <v>0</v>
      </c>
      <c r="F15">
        <v>0</v>
      </c>
      <c r="G15">
        <v>1</v>
      </c>
      <c r="H15">
        <f t="shared" si="0"/>
        <v>1</v>
      </c>
      <c r="K15" s="8"/>
      <c r="L15" s="8"/>
      <c r="M15" s="3"/>
      <c r="N15" s="3"/>
      <c r="O15" s="3"/>
      <c r="P15" s="3"/>
      <c r="Q15" s="3"/>
    </row>
    <row r="16" spans="11:17" ht="12.75">
      <c r="K16" s="8"/>
      <c r="L16" s="8"/>
      <c r="M16" s="3"/>
      <c r="N16" s="3"/>
      <c r="O16" s="3"/>
      <c r="P16" s="3"/>
      <c r="Q16" s="3"/>
    </row>
    <row r="17" spans="1:17" ht="12.75">
      <c r="A17" t="s">
        <v>8</v>
      </c>
      <c r="B17">
        <v>12548</v>
      </c>
      <c r="C17" t="s">
        <v>1</v>
      </c>
      <c r="D17">
        <v>4</v>
      </c>
      <c r="E17">
        <v>0</v>
      </c>
      <c r="F17">
        <v>0</v>
      </c>
      <c r="G17">
        <v>0</v>
      </c>
      <c r="H17">
        <f t="shared" si="0"/>
        <v>0</v>
      </c>
      <c r="K17" s="8"/>
      <c r="L17" s="8"/>
      <c r="M17" s="3"/>
      <c r="N17" s="3"/>
      <c r="O17" s="3"/>
      <c r="P17" s="3"/>
      <c r="Q17" s="3"/>
    </row>
    <row r="18" spans="1:17" ht="12.75">
      <c r="A18" t="s">
        <v>8</v>
      </c>
      <c r="B18">
        <v>6809</v>
      </c>
      <c r="C18" t="s">
        <v>2</v>
      </c>
      <c r="D18">
        <v>3</v>
      </c>
      <c r="E18">
        <v>0</v>
      </c>
      <c r="F18">
        <v>0</v>
      </c>
      <c r="G18">
        <v>0</v>
      </c>
      <c r="H18">
        <f t="shared" si="0"/>
        <v>0</v>
      </c>
      <c r="K18" s="8"/>
      <c r="L18" s="8"/>
      <c r="M18" s="3"/>
      <c r="N18" s="3"/>
      <c r="O18" s="3"/>
      <c r="P18" s="3"/>
      <c r="Q18" s="3"/>
    </row>
    <row r="19" spans="1:17" ht="12.75">
      <c r="A19" t="s">
        <v>8</v>
      </c>
      <c r="B19">
        <v>11377</v>
      </c>
      <c r="C19" t="s">
        <v>3</v>
      </c>
      <c r="D19">
        <v>5</v>
      </c>
      <c r="E19">
        <v>0</v>
      </c>
      <c r="F19">
        <v>1</v>
      </c>
      <c r="G19">
        <v>0</v>
      </c>
      <c r="H19">
        <f t="shared" si="0"/>
        <v>1</v>
      </c>
      <c r="K19" s="8"/>
      <c r="L19" s="8"/>
      <c r="M19" s="3"/>
      <c r="N19" s="3"/>
      <c r="O19" s="3"/>
      <c r="P19" s="3"/>
      <c r="Q19" s="3"/>
    </row>
    <row r="20" spans="1:17" ht="12.75">
      <c r="A20" t="s">
        <v>8</v>
      </c>
      <c r="B20">
        <v>9153</v>
      </c>
      <c r="C20" t="s">
        <v>4</v>
      </c>
      <c r="D20">
        <v>5</v>
      </c>
      <c r="E20">
        <v>0</v>
      </c>
      <c r="F20">
        <v>0</v>
      </c>
      <c r="G20">
        <v>0</v>
      </c>
      <c r="H20">
        <f t="shared" si="0"/>
        <v>0</v>
      </c>
      <c r="K20" s="8"/>
      <c r="L20" s="8"/>
      <c r="M20" s="3"/>
      <c r="N20" s="3"/>
      <c r="O20" s="3"/>
      <c r="P20" s="3"/>
      <c r="Q20" s="3"/>
    </row>
    <row r="21" spans="1:8" ht="12.75">
      <c r="A21" t="s">
        <v>8</v>
      </c>
      <c r="B21">
        <v>8272</v>
      </c>
      <c r="C21" t="s">
        <v>5</v>
      </c>
      <c r="D21">
        <v>4</v>
      </c>
      <c r="E21">
        <v>0</v>
      </c>
      <c r="F21">
        <v>0</v>
      </c>
      <c r="G21">
        <v>0</v>
      </c>
      <c r="H21">
        <f t="shared" si="0"/>
        <v>0</v>
      </c>
    </row>
    <row r="22" spans="1:8" ht="12.75">
      <c r="A22" t="s">
        <v>8</v>
      </c>
      <c r="B22">
        <f>6419+10615</f>
        <v>17034</v>
      </c>
      <c r="C22" t="s">
        <v>6</v>
      </c>
      <c r="D22">
        <v>9</v>
      </c>
      <c r="E22">
        <v>1</v>
      </c>
      <c r="F22">
        <v>0</v>
      </c>
      <c r="G22">
        <v>1</v>
      </c>
      <c r="H22">
        <f t="shared" si="0"/>
        <v>2</v>
      </c>
    </row>
    <row r="24" spans="1:8" ht="12.75">
      <c r="A24" t="s">
        <v>9</v>
      </c>
      <c r="B24">
        <f>4446+10966</f>
        <v>15412</v>
      </c>
      <c r="C24" t="s">
        <v>1</v>
      </c>
      <c r="D24">
        <v>8</v>
      </c>
      <c r="E24">
        <v>0</v>
      </c>
      <c r="F24">
        <v>0</v>
      </c>
      <c r="G24">
        <v>1</v>
      </c>
      <c r="H24">
        <f t="shared" si="0"/>
        <v>1</v>
      </c>
    </row>
    <row r="25" spans="1:8" ht="12.75">
      <c r="A25" t="s">
        <v>9</v>
      </c>
      <c r="B25">
        <v>4977</v>
      </c>
      <c r="C25" t="s">
        <v>2</v>
      </c>
      <c r="D25">
        <v>3</v>
      </c>
      <c r="E25">
        <v>0</v>
      </c>
      <c r="F25">
        <v>0</v>
      </c>
      <c r="G25">
        <v>0</v>
      </c>
      <c r="H25">
        <f t="shared" si="0"/>
        <v>0</v>
      </c>
    </row>
    <row r="26" spans="1:8" ht="12.75">
      <c r="A26" t="s">
        <v>9</v>
      </c>
      <c r="B26">
        <v>8031</v>
      </c>
      <c r="C26" t="s">
        <v>3</v>
      </c>
      <c r="D26">
        <v>4</v>
      </c>
      <c r="E26">
        <v>0</v>
      </c>
      <c r="F26">
        <v>0</v>
      </c>
      <c r="G26">
        <v>0</v>
      </c>
      <c r="H26">
        <f t="shared" si="0"/>
        <v>0</v>
      </c>
    </row>
    <row r="27" spans="1:8" ht="12.75">
      <c r="A27" t="s">
        <v>9</v>
      </c>
      <c r="B27">
        <v>7681</v>
      </c>
      <c r="C27" t="s">
        <v>4</v>
      </c>
      <c r="D27">
        <v>5</v>
      </c>
      <c r="E27">
        <v>0</v>
      </c>
      <c r="F27">
        <v>0</v>
      </c>
      <c r="G27">
        <v>0</v>
      </c>
      <c r="H27">
        <f t="shared" si="0"/>
        <v>0</v>
      </c>
    </row>
    <row r="28" spans="1:8" ht="12.75">
      <c r="A28" t="s">
        <v>9</v>
      </c>
      <c r="B28">
        <v>7671</v>
      </c>
      <c r="C28" t="s">
        <v>5</v>
      </c>
      <c r="D28">
        <v>4</v>
      </c>
      <c r="E28">
        <v>0</v>
      </c>
      <c r="F28">
        <v>0</v>
      </c>
      <c r="G28">
        <v>0</v>
      </c>
      <c r="H28">
        <f t="shared" si="0"/>
        <v>0</v>
      </c>
    </row>
    <row r="29" spans="1:8" ht="12.75">
      <c r="A29" t="s">
        <v>9</v>
      </c>
      <c r="B29">
        <f>2303+13880</f>
        <v>16183</v>
      </c>
      <c r="C29" t="s">
        <v>6</v>
      </c>
      <c r="D29">
        <v>8</v>
      </c>
      <c r="E29">
        <v>0</v>
      </c>
      <c r="F29">
        <v>0</v>
      </c>
      <c r="G29">
        <v>1</v>
      </c>
      <c r="H29">
        <f t="shared" si="0"/>
        <v>1</v>
      </c>
    </row>
    <row r="31" spans="1:8" ht="12.75">
      <c r="A31" t="s">
        <v>10</v>
      </c>
      <c r="B31">
        <v>6590</v>
      </c>
      <c r="C31" t="s">
        <v>1</v>
      </c>
      <c r="D31">
        <v>4</v>
      </c>
      <c r="E31">
        <v>0</v>
      </c>
      <c r="F31">
        <v>0</v>
      </c>
      <c r="G31">
        <v>0</v>
      </c>
      <c r="H31">
        <f t="shared" si="0"/>
        <v>0</v>
      </c>
    </row>
    <row r="32" spans="1:8" ht="12.75">
      <c r="A32" t="s">
        <v>10</v>
      </c>
      <c r="B32">
        <v>4186</v>
      </c>
      <c r="C32" t="s">
        <v>2</v>
      </c>
      <c r="D32">
        <v>3</v>
      </c>
      <c r="E32">
        <v>0</v>
      </c>
      <c r="F32">
        <v>0</v>
      </c>
      <c r="G32">
        <v>0</v>
      </c>
      <c r="H32">
        <f t="shared" si="0"/>
        <v>0</v>
      </c>
    </row>
    <row r="33" spans="1:8" ht="12.75">
      <c r="A33" t="s">
        <v>10</v>
      </c>
      <c r="B33">
        <v>6430</v>
      </c>
      <c r="C33" t="s">
        <v>3</v>
      </c>
      <c r="D33">
        <v>4</v>
      </c>
      <c r="E33">
        <v>0</v>
      </c>
      <c r="F33">
        <v>0</v>
      </c>
      <c r="G33">
        <v>0</v>
      </c>
      <c r="H33">
        <f t="shared" si="0"/>
        <v>0</v>
      </c>
    </row>
    <row r="34" spans="1:8" ht="12.75">
      <c r="A34" t="s">
        <v>10</v>
      </c>
      <c r="B34">
        <v>10596</v>
      </c>
      <c r="C34" t="s">
        <v>4</v>
      </c>
      <c r="D34">
        <v>6</v>
      </c>
      <c r="E34">
        <v>1</v>
      </c>
      <c r="F34">
        <v>0</v>
      </c>
      <c r="G34">
        <v>0</v>
      </c>
      <c r="H34">
        <f t="shared" si="0"/>
        <v>1</v>
      </c>
    </row>
    <row r="35" spans="1:8" ht="12.75">
      <c r="A35" t="s">
        <v>10</v>
      </c>
      <c r="B35">
        <v>4797</v>
      </c>
      <c r="C35" t="s">
        <v>5</v>
      </c>
      <c r="D35">
        <v>4</v>
      </c>
      <c r="E35">
        <v>0</v>
      </c>
      <c r="F35">
        <v>0</v>
      </c>
      <c r="G35">
        <v>0</v>
      </c>
      <c r="H35">
        <f t="shared" si="0"/>
        <v>0</v>
      </c>
    </row>
    <row r="36" spans="1:8" ht="12.75">
      <c r="A36" t="s">
        <v>10</v>
      </c>
      <c r="B36">
        <v>3736</v>
      </c>
      <c r="C36" t="s">
        <v>6</v>
      </c>
      <c r="D36">
        <v>4</v>
      </c>
      <c r="E36">
        <v>0</v>
      </c>
      <c r="F36">
        <v>0</v>
      </c>
      <c r="G36">
        <v>0</v>
      </c>
      <c r="H36">
        <f t="shared" si="0"/>
        <v>0</v>
      </c>
    </row>
    <row r="38" spans="1:8" ht="12.75">
      <c r="A38" t="s">
        <v>11</v>
      </c>
      <c r="B38">
        <v>7872</v>
      </c>
      <c r="C38" t="s">
        <v>1</v>
      </c>
      <c r="D38">
        <v>4</v>
      </c>
      <c r="E38">
        <v>0</v>
      </c>
      <c r="F38">
        <v>0</v>
      </c>
      <c r="G38">
        <v>0</v>
      </c>
      <c r="H38">
        <f t="shared" si="0"/>
        <v>0</v>
      </c>
    </row>
    <row r="39" spans="1:8" ht="12.75">
      <c r="A39" t="s">
        <v>11</v>
      </c>
      <c r="B39">
        <v>5027</v>
      </c>
      <c r="C39" t="s">
        <v>2</v>
      </c>
      <c r="D39">
        <v>3</v>
      </c>
      <c r="E39">
        <v>0</v>
      </c>
      <c r="F39">
        <v>0</v>
      </c>
      <c r="G39">
        <v>0</v>
      </c>
      <c r="H39">
        <f t="shared" si="0"/>
        <v>0</v>
      </c>
    </row>
    <row r="40" spans="1:8" ht="12.75">
      <c r="A40" t="s">
        <v>11</v>
      </c>
      <c r="B40">
        <v>10605</v>
      </c>
      <c r="C40" t="s">
        <v>3</v>
      </c>
      <c r="D40">
        <v>5</v>
      </c>
      <c r="E40">
        <v>1</v>
      </c>
      <c r="F40">
        <v>0</v>
      </c>
      <c r="G40">
        <v>0</v>
      </c>
      <c r="H40">
        <f t="shared" si="0"/>
        <v>1</v>
      </c>
    </row>
    <row r="41" spans="1:8" ht="12.75">
      <c r="A41" t="s">
        <v>11</v>
      </c>
      <c r="B41">
        <v>11126</v>
      </c>
      <c r="C41" t="s">
        <v>4</v>
      </c>
      <c r="D41">
        <v>6</v>
      </c>
      <c r="E41">
        <v>1</v>
      </c>
      <c r="F41">
        <v>0</v>
      </c>
      <c r="G41">
        <v>0</v>
      </c>
      <c r="H41">
        <f t="shared" si="0"/>
        <v>1</v>
      </c>
    </row>
    <row r="42" spans="1:8" ht="12.75">
      <c r="A42" t="s">
        <v>11</v>
      </c>
      <c r="B42">
        <v>6860</v>
      </c>
      <c r="C42" t="s">
        <v>5</v>
      </c>
      <c r="D42">
        <v>4</v>
      </c>
      <c r="E42">
        <v>0</v>
      </c>
      <c r="F42">
        <v>0</v>
      </c>
      <c r="G42">
        <v>0</v>
      </c>
      <c r="H42">
        <f t="shared" si="0"/>
        <v>0</v>
      </c>
    </row>
    <row r="43" spans="1:8" ht="12.75">
      <c r="A43" t="s">
        <v>11</v>
      </c>
      <c r="B43">
        <v>5728</v>
      </c>
      <c r="C43" t="s">
        <v>6</v>
      </c>
      <c r="D43">
        <v>4</v>
      </c>
      <c r="E43">
        <v>0</v>
      </c>
      <c r="F43">
        <v>0</v>
      </c>
      <c r="G43">
        <v>0</v>
      </c>
      <c r="H43">
        <f t="shared" si="0"/>
        <v>0</v>
      </c>
    </row>
    <row r="45" spans="1:8" ht="12.75">
      <c r="A45" t="s">
        <v>12</v>
      </c>
      <c r="B45">
        <v>7220</v>
      </c>
      <c r="C45" t="s">
        <v>1</v>
      </c>
      <c r="D45">
        <v>4</v>
      </c>
      <c r="E45">
        <v>0</v>
      </c>
      <c r="F45">
        <v>0</v>
      </c>
      <c r="G45">
        <v>0</v>
      </c>
      <c r="H45">
        <f t="shared" si="0"/>
        <v>0</v>
      </c>
    </row>
    <row r="46" spans="1:8" ht="12.75">
      <c r="A46" t="s">
        <v>12</v>
      </c>
      <c r="B46">
        <v>3625</v>
      </c>
      <c r="C46" t="s">
        <v>2</v>
      </c>
      <c r="D46">
        <v>3</v>
      </c>
      <c r="E46">
        <v>0</v>
      </c>
      <c r="F46">
        <v>0</v>
      </c>
      <c r="G46">
        <v>0</v>
      </c>
      <c r="H46">
        <f t="shared" si="0"/>
        <v>0</v>
      </c>
    </row>
    <row r="47" spans="1:8" ht="12.75">
      <c r="A47" t="s">
        <v>12</v>
      </c>
      <c r="B47">
        <v>5408</v>
      </c>
      <c r="C47" t="s">
        <v>3</v>
      </c>
      <c r="D47">
        <v>4</v>
      </c>
      <c r="E47">
        <v>0</v>
      </c>
      <c r="F47">
        <v>0</v>
      </c>
      <c r="G47">
        <v>0</v>
      </c>
      <c r="H47">
        <f t="shared" si="0"/>
        <v>0</v>
      </c>
    </row>
    <row r="48" spans="1:8" ht="12.75">
      <c r="A48" t="s">
        <v>12</v>
      </c>
      <c r="B48">
        <v>6469</v>
      </c>
      <c r="C48" t="s">
        <v>4</v>
      </c>
      <c r="D48">
        <v>5</v>
      </c>
      <c r="E48">
        <v>0</v>
      </c>
      <c r="F48">
        <v>0</v>
      </c>
      <c r="G48">
        <v>0</v>
      </c>
      <c r="H48">
        <f t="shared" si="0"/>
        <v>0</v>
      </c>
    </row>
    <row r="49" spans="1:8" ht="12.75">
      <c r="A49" t="s">
        <v>12</v>
      </c>
      <c r="B49">
        <v>4827</v>
      </c>
      <c r="C49" t="s">
        <v>5</v>
      </c>
      <c r="D49">
        <v>4</v>
      </c>
      <c r="E49">
        <v>0</v>
      </c>
      <c r="F49">
        <v>0</v>
      </c>
      <c r="G49">
        <v>0</v>
      </c>
      <c r="H49">
        <f t="shared" si="0"/>
        <v>0</v>
      </c>
    </row>
    <row r="50" spans="1:8" ht="12.75">
      <c r="A50" t="s">
        <v>12</v>
      </c>
      <c r="B50">
        <v>4697</v>
      </c>
      <c r="C50" t="s">
        <v>6</v>
      </c>
      <c r="D50">
        <v>4</v>
      </c>
      <c r="E50">
        <v>0</v>
      </c>
      <c r="F50">
        <v>0</v>
      </c>
      <c r="G50">
        <v>0</v>
      </c>
      <c r="H50">
        <f t="shared" si="0"/>
        <v>0</v>
      </c>
    </row>
    <row r="52" spans="1:8" ht="12.75">
      <c r="A52" t="s">
        <v>13</v>
      </c>
      <c r="B52">
        <v>46357</v>
      </c>
      <c r="C52" t="s">
        <v>1</v>
      </c>
      <c r="D52">
        <v>7</v>
      </c>
      <c r="E52">
        <v>2</v>
      </c>
      <c r="F52">
        <v>1</v>
      </c>
      <c r="G52">
        <v>0</v>
      </c>
      <c r="H52">
        <f t="shared" si="0"/>
        <v>3</v>
      </c>
    </row>
    <row r="53" spans="1:8" ht="12.75">
      <c r="A53" t="s">
        <v>13</v>
      </c>
      <c r="B53">
        <f>4296+5408</f>
        <v>9704</v>
      </c>
      <c r="C53" t="s">
        <v>2</v>
      </c>
      <c r="D53">
        <v>6</v>
      </c>
      <c r="E53">
        <v>0</v>
      </c>
      <c r="F53">
        <v>0</v>
      </c>
      <c r="G53">
        <v>1</v>
      </c>
      <c r="H53">
        <f t="shared" si="0"/>
        <v>1</v>
      </c>
    </row>
    <row r="54" spans="1:8" ht="12.75">
      <c r="A54" t="s">
        <v>13</v>
      </c>
      <c r="B54">
        <v>6469</v>
      </c>
      <c r="C54" t="s">
        <v>3</v>
      </c>
      <c r="D54">
        <v>4</v>
      </c>
      <c r="E54">
        <v>0</v>
      </c>
      <c r="F54">
        <v>0</v>
      </c>
      <c r="G54">
        <v>0</v>
      </c>
      <c r="H54">
        <f t="shared" si="0"/>
        <v>0</v>
      </c>
    </row>
    <row r="55" spans="1:8" ht="12.75">
      <c r="A55" t="s">
        <v>13</v>
      </c>
      <c r="B55">
        <v>7330</v>
      </c>
      <c r="C55" t="s">
        <v>4</v>
      </c>
      <c r="D55">
        <v>5</v>
      </c>
      <c r="E55">
        <v>0</v>
      </c>
      <c r="F55">
        <v>0</v>
      </c>
      <c r="G55">
        <v>0</v>
      </c>
      <c r="H55">
        <f t="shared" si="0"/>
        <v>0</v>
      </c>
    </row>
    <row r="56" spans="1:8" ht="12.75">
      <c r="A56" t="s">
        <v>13</v>
      </c>
      <c r="B56">
        <f>14361+11947+6219</f>
        <v>32527</v>
      </c>
      <c r="C56" t="s">
        <v>5</v>
      </c>
      <c r="D56">
        <v>13</v>
      </c>
      <c r="E56">
        <v>0</v>
      </c>
      <c r="F56">
        <v>1</v>
      </c>
      <c r="G56">
        <v>2</v>
      </c>
      <c r="H56">
        <f t="shared" si="0"/>
        <v>3</v>
      </c>
    </row>
    <row r="57" spans="1:8" ht="12.75">
      <c r="A57" t="s">
        <v>13</v>
      </c>
      <c r="B57">
        <v>6188</v>
      </c>
      <c r="C57" t="s">
        <v>6</v>
      </c>
      <c r="D57">
        <v>4</v>
      </c>
      <c r="E57">
        <v>0</v>
      </c>
      <c r="F57">
        <v>0</v>
      </c>
      <c r="G57">
        <v>0</v>
      </c>
      <c r="H57">
        <f t="shared" si="0"/>
        <v>0</v>
      </c>
    </row>
    <row r="59" spans="1:8" ht="12.75">
      <c r="A59" t="s">
        <v>14</v>
      </c>
      <c r="B59">
        <f>3655+9143</f>
        <v>12798</v>
      </c>
      <c r="C59" t="s">
        <v>1</v>
      </c>
      <c r="D59">
        <v>8</v>
      </c>
      <c r="E59">
        <v>0</v>
      </c>
      <c r="F59">
        <v>0</v>
      </c>
      <c r="G59">
        <v>1</v>
      </c>
      <c r="H59">
        <f t="shared" si="0"/>
        <v>1</v>
      </c>
    </row>
    <row r="60" spans="1:8" ht="12.75">
      <c r="A60" t="s">
        <v>14</v>
      </c>
      <c r="B60">
        <v>4266</v>
      </c>
      <c r="C60" t="s">
        <v>2</v>
      </c>
      <c r="D60">
        <v>3</v>
      </c>
      <c r="E60">
        <v>0</v>
      </c>
      <c r="F60">
        <v>0</v>
      </c>
      <c r="G60">
        <v>0</v>
      </c>
      <c r="H60">
        <f t="shared" si="0"/>
        <v>0</v>
      </c>
    </row>
    <row r="61" spans="1:8" ht="12.75">
      <c r="A61" t="s">
        <v>14</v>
      </c>
      <c r="B61">
        <v>10766</v>
      </c>
      <c r="C61" t="s">
        <v>3</v>
      </c>
      <c r="D61">
        <v>5</v>
      </c>
      <c r="E61">
        <v>1</v>
      </c>
      <c r="F61">
        <v>0</v>
      </c>
      <c r="G61">
        <v>0</v>
      </c>
      <c r="H61">
        <f t="shared" si="0"/>
        <v>1</v>
      </c>
    </row>
    <row r="62" spans="1:8" ht="12.75">
      <c r="A62" t="s">
        <v>14</v>
      </c>
      <c r="B62">
        <v>20189</v>
      </c>
      <c r="C62" t="s">
        <v>4</v>
      </c>
      <c r="D62">
        <v>7</v>
      </c>
      <c r="E62">
        <v>2</v>
      </c>
      <c r="F62">
        <v>0</v>
      </c>
      <c r="G62">
        <v>0</v>
      </c>
      <c r="H62">
        <f t="shared" si="0"/>
        <v>2</v>
      </c>
    </row>
    <row r="63" spans="1:8" ht="12.75">
      <c r="A63" t="s">
        <v>14</v>
      </c>
      <c r="B63">
        <v>11767</v>
      </c>
      <c r="C63" t="s">
        <v>5</v>
      </c>
      <c r="D63">
        <v>5</v>
      </c>
      <c r="E63">
        <v>1</v>
      </c>
      <c r="F63">
        <v>0</v>
      </c>
      <c r="G63">
        <v>0</v>
      </c>
      <c r="H63">
        <f t="shared" si="0"/>
        <v>1</v>
      </c>
    </row>
    <row r="64" spans="1:8" ht="12.75">
      <c r="A64" t="s">
        <v>14</v>
      </c>
      <c r="B64">
        <v>4917</v>
      </c>
      <c r="C64" t="s">
        <v>6</v>
      </c>
      <c r="D64">
        <v>4</v>
      </c>
      <c r="E64">
        <v>0</v>
      </c>
      <c r="F64">
        <v>0</v>
      </c>
      <c r="G64">
        <v>0</v>
      </c>
      <c r="H64">
        <f t="shared" si="0"/>
        <v>0</v>
      </c>
    </row>
    <row r="66" spans="1:8" ht="12.75">
      <c r="A66" t="s">
        <v>15</v>
      </c>
      <c r="B66">
        <v>10525</v>
      </c>
      <c r="C66" t="s">
        <v>1</v>
      </c>
      <c r="D66">
        <v>4</v>
      </c>
      <c r="E66">
        <v>0</v>
      </c>
      <c r="F66">
        <v>0</v>
      </c>
      <c r="G66">
        <v>0</v>
      </c>
      <c r="H66">
        <f t="shared" si="0"/>
        <v>0</v>
      </c>
    </row>
    <row r="67" spans="1:8" ht="12.75">
      <c r="A67" t="s">
        <v>15</v>
      </c>
      <c r="B67">
        <v>3956</v>
      </c>
      <c r="C67" t="s">
        <v>2</v>
      </c>
      <c r="D67">
        <v>3</v>
      </c>
      <c r="E67">
        <v>0</v>
      </c>
      <c r="F67">
        <v>0</v>
      </c>
      <c r="G67">
        <v>0</v>
      </c>
      <c r="H67">
        <f t="shared" si="0"/>
        <v>0</v>
      </c>
    </row>
    <row r="68" spans="1:8" ht="12.75">
      <c r="A68" t="s">
        <v>15</v>
      </c>
      <c r="B68">
        <v>22423</v>
      </c>
      <c r="C68" t="s">
        <v>3</v>
      </c>
      <c r="D68">
        <v>8</v>
      </c>
      <c r="E68">
        <v>1</v>
      </c>
      <c r="F68">
        <v>1</v>
      </c>
      <c r="G68">
        <v>0</v>
      </c>
      <c r="H68">
        <f aca="true" t="shared" si="5" ref="H68:H85">E68+F68+G68</f>
        <v>2</v>
      </c>
    </row>
    <row r="69" spans="1:8" ht="12.75">
      <c r="A69" t="s">
        <v>15</v>
      </c>
      <c r="B69">
        <v>11206</v>
      </c>
      <c r="C69" t="s">
        <v>4</v>
      </c>
      <c r="D69">
        <v>6</v>
      </c>
      <c r="E69">
        <v>1</v>
      </c>
      <c r="F69">
        <v>0</v>
      </c>
      <c r="G69">
        <v>0</v>
      </c>
      <c r="H69">
        <f t="shared" si="5"/>
        <v>1</v>
      </c>
    </row>
    <row r="70" spans="1:8" ht="12.75">
      <c r="A70" t="s">
        <v>15</v>
      </c>
      <c r="B70">
        <v>7041</v>
      </c>
      <c r="C70" t="s">
        <v>5</v>
      </c>
      <c r="D70">
        <v>4</v>
      </c>
      <c r="E70">
        <v>0</v>
      </c>
      <c r="F70">
        <v>0</v>
      </c>
      <c r="G70">
        <v>0</v>
      </c>
      <c r="H70">
        <f t="shared" si="5"/>
        <v>0</v>
      </c>
    </row>
    <row r="71" spans="1:8" ht="12.75">
      <c r="A71" t="s">
        <v>15</v>
      </c>
      <c r="B71">
        <v>4937</v>
      </c>
      <c r="C71" t="s">
        <v>6</v>
      </c>
      <c r="D71">
        <v>4</v>
      </c>
      <c r="E71">
        <v>0</v>
      </c>
      <c r="F71">
        <v>0</v>
      </c>
      <c r="G71">
        <v>0</v>
      </c>
      <c r="H71">
        <f t="shared" si="5"/>
        <v>0</v>
      </c>
    </row>
    <row r="73" spans="1:8" ht="12.75">
      <c r="A73" t="s">
        <v>16</v>
      </c>
      <c r="B73">
        <v>11056</v>
      </c>
      <c r="C73" t="s">
        <v>1</v>
      </c>
      <c r="D73">
        <v>4</v>
      </c>
      <c r="E73">
        <v>0</v>
      </c>
      <c r="F73">
        <v>0</v>
      </c>
      <c r="G73">
        <v>0</v>
      </c>
      <c r="H73">
        <f t="shared" si="5"/>
        <v>0</v>
      </c>
    </row>
    <row r="74" spans="1:8" ht="12.75">
      <c r="A74" t="s">
        <v>16</v>
      </c>
      <c r="B74">
        <v>5888</v>
      </c>
      <c r="C74" t="s">
        <v>2</v>
      </c>
      <c r="D74">
        <v>3</v>
      </c>
      <c r="E74">
        <v>0</v>
      </c>
      <c r="F74">
        <v>0</v>
      </c>
      <c r="G74">
        <v>0</v>
      </c>
      <c r="H74">
        <f t="shared" si="5"/>
        <v>0</v>
      </c>
    </row>
    <row r="75" spans="1:8" ht="12.75">
      <c r="A75" t="s">
        <v>16</v>
      </c>
      <c r="B75">
        <v>13109</v>
      </c>
      <c r="C75" t="s">
        <v>3</v>
      </c>
      <c r="D75">
        <v>5</v>
      </c>
      <c r="E75">
        <v>0</v>
      </c>
      <c r="F75">
        <v>1</v>
      </c>
      <c r="G75">
        <v>0</v>
      </c>
      <c r="H75">
        <f t="shared" si="5"/>
        <v>1</v>
      </c>
    </row>
    <row r="76" spans="1:8" ht="12.75">
      <c r="A76" t="s">
        <v>16</v>
      </c>
      <c r="B76">
        <v>7972</v>
      </c>
      <c r="C76" t="s">
        <v>4</v>
      </c>
      <c r="D76">
        <v>5</v>
      </c>
      <c r="E76">
        <v>0</v>
      </c>
      <c r="F76">
        <v>0</v>
      </c>
      <c r="G76">
        <v>0</v>
      </c>
      <c r="H76">
        <f t="shared" si="5"/>
        <v>0</v>
      </c>
    </row>
    <row r="77" spans="1:8" ht="12.75">
      <c r="A77" t="s">
        <v>16</v>
      </c>
      <c r="B77">
        <v>14350</v>
      </c>
      <c r="C77" t="s">
        <v>5</v>
      </c>
      <c r="D77">
        <v>7</v>
      </c>
      <c r="E77">
        <v>0</v>
      </c>
      <c r="F77">
        <v>1</v>
      </c>
      <c r="G77">
        <v>0</v>
      </c>
      <c r="H77">
        <f t="shared" si="5"/>
        <v>1</v>
      </c>
    </row>
    <row r="78" spans="1:8" ht="12.75">
      <c r="A78" t="s">
        <v>16</v>
      </c>
      <c r="B78">
        <v>8873</v>
      </c>
      <c r="C78" t="s">
        <v>6</v>
      </c>
      <c r="D78">
        <v>5</v>
      </c>
      <c r="E78">
        <v>1</v>
      </c>
      <c r="F78">
        <v>0</v>
      </c>
      <c r="G78">
        <v>0</v>
      </c>
      <c r="H78">
        <f t="shared" si="5"/>
        <v>1</v>
      </c>
    </row>
    <row r="80" spans="1:8" ht="12.75">
      <c r="A80" t="s">
        <v>17</v>
      </c>
      <c r="B80">
        <f>12848+23464</f>
        <v>36312</v>
      </c>
      <c r="C80" t="s">
        <v>1</v>
      </c>
      <c r="D80">
        <v>9</v>
      </c>
      <c r="E80">
        <v>1</v>
      </c>
      <c r="F80">
        <v>0</v>
      </c>
      <c r="G80">
        <v>1</v>
      </c>
      <c r="H80">
        <f t="shared" si="5"/>
        <v>2</v>
      </c>
    </row>
    <row r="81" spans="1:8" ht="12.75">
      <c r="A81" t="s">
        <v>17</v>
      </c>
      <c r="B81">
        <v>9694</v>
      </c>
      <c r="C81" t="s">
        <v>2</v>
      </c>
      <c r="D81">
        <v>3</v>
      </c>
      <c r="E81">
        <v>0</v>
      </c>
      <c r="F81">
        <v>0</v>
      </c>
      <c r="G81">
        <v>0</v>
      </c>
      <c r="H81">
        <f t="shared" si="5"/>
        <v>0</v>
      </c>
    </row>
    <row r="82" spans="1:8" ht="12.75">
      <c r="A82" t="s">
        <v>17</v>
      </c>
      <c r="B82">
        <v>27089</v>
      </c>
      <c r="C82" t="s">
        <v>3</v>
      </c>
      <c r="D82">
        <v>8</v>
      </c>
      <c r="E82">
        <v>0</v>
      </c>
      <c r="F82">
        <v>2</v>
      </c>
      <c r="G82">
        <v>0</v>
      </c>
      <c r="H82">
        <f t="shared" si="5"/>
        <v>2</v>
      </c>
    </row>
    <row r="83" spans="1:8" ht="12.75">
      <c r="A83" t="s">
        <v>17</v>
      </c>
      <c r="B83">
        <v>27459</v>
      </c>
      <c r="C83" t="s">
        <v>4</v>
      </c>
      <c r="D83">
        <v>6</v>
      </c>
      <c r="E83">
        <v>1</v>
      </c>
      <c r="F83">
        <v>0</v>
      </c>
      <c r="G83">
        <v>0</v>
      </c>
      <c r="H83">
        <f t="shared" si="5"/>
        <v>1</v>
      </c>
    </row>
    <row r="84" spans="1:8" ht="12.75">
      <c r="A84" t="s">
        <v>17</v>
      </c>
      <c r="B84">
        <v>30253</v>
      </c>
      <c r="C84" t="s">
        <v>5</v>
      </c>
      <c r="D84">
        <v>5</v>
      </c>
      <c r="E84">
        <v>1</v>
      </c>
      <c r="F84">
        <v>0</v>
      </c>
      <c r="G84">
        <v>0</v>
      </c>
      <c r="H84">
        <f t="shared" si="5"/>
        <v>1</v>
      </c>
    </row>
    <row r="85" spans="1:8" ht="12.75">
      <c r="A85" t="s">
        <v>17</v>
      </c>
      <c r="B85">
        <v>11226</v>
      </c>
      <c r="C85" t="s">
        <v>6</v>
      </c>
      <c r="D85">
        <v>4</v>
      </c>
      <c r="E85">
        <v>0</v>
      </c>
      <c r="F85">
        <v>0</v>
      </c>
      <c r="G85">
        <v>0</v>
      </c>
      <c r="H85">
        <f t="shared" si="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5.140625" style="0" customWidth="1"/>
    <col min="3" max="3" width="21.8515625" style="0" customWidth="1"/>
    <col min="4" max="4" width="16.8515625" style="0" customWidth="1"/>
    <col min="5" max="5" width="15.8515625" style="0" customWidth="1"/>
    <col min="6" max="6" width="21.28125" style="0" customWidth="1"/>
    <col min="7" max="7" width="28.00390625" style="0" customWidth="1"/>
    <col min="8" max="8" width="18.8515625" style="0" customWidth="1"/>
    <col min="11" max="11" width="30.421875" style="0" customWidth="1"/>
    <col min="12" max="12" width="15.57421875" style="0" customWidth="1"/>
    <col min="13" max="13" width="15.421875" style="0" customWidth="1"/>
    <col min="14" max="14" width="14.421875" style="0" customWidth="1"/>
    <col min="15" max="15" width="14.28125" style="0" customWidth="1"/>
    <col min="16" max="16" width="14.421875" style="0" customWidth="1"/>
    <col min="17" max="17" width="15.7109375" style="0" customWidth="1"/>
  </cols>
  <sheetData>
    <row r="1" spans="1:8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27</v>
      </c>
    </row>
    <row r="3" spans="1:8" ht="12.75">
      <c r="A3" t="s">
        <v>0</v>
      </c>
      <c r="B3">
        <v>34810</v>
      </c>
      <c r="C3" t="s">
        <v>1</v>
      </c>
      <c r="D3">
        <v>7</v>
      </c>
      <c r="E3">
        <v>3</v>
      </c>
      <c r="F3">
        <v>0</v>
      </c>
      <c r="G3">
        <v>0</v>
      </c>
      <c r="H3">
        <f>E3+F3+G3</f>
        <v>3</v>
      </c>
    </row>
    <row r="4" spans="1:17" ht="12.75">
      <c r="A4" t="s">
        <v>0</v>
      </c>
      <c r="B4">
        <v>8372</v>
      </c>
      <c r="C4" t="s">
        <v>2</v>
      </c>
      <c r="D4">
        <v>3</v>
      </c>
      <c r="E4">
        <v>0</v>
      </c>
      <c r="F4">
        <v>0</v>
      </c>
      <c r="G4">
        <v>0</v>
      </c>
      <c r="H4">
        <f aca="true" t="shared" si="0" ref="H4:H67">E4+F4+G4</f>
        <v>0</v>
      </c>
      <c r="K4" s="4" t="s">
        <v>25</v>
      </c>
      <c r="L4" s="4" t="s">
        <v>29</v>
      </c>
      <c r="M4" s="4" t="s">
        <v>30</v>
      </c>
      <c r="N4" s="4" t="s">
        <v>22</v>
      </c>
      <c r="O4" s="4" t="s">
        <v>23</v>
      </c>
      <c r="P4" s="4" t="s">
        <v>26</v>
      </c>
      <c r="Q4" s="4" t="s">
        <v>28</v>
      </c>
    </row>
    <row r="5" spans="1:17" ht="12.75">
      <c r="A5" t="s">
        <v>0</v>
      </c>
      <c r="B5">
        <v>10585</v>
      </c>
      <c r="C5" t="s">
        <v>3</v>
      </c>
      <c r="D5">
        <v>4</v>
      </c>
      <c r="E5">
        <v>0</v>
      </c>
      <c r="F5">
        <v>0</v>
      </c>
      <c r="G5">
        <v>0</v>
      </c>
      <c r="H5">
        <f t="shared" si="0"/>
        <v>0</v>
      </c>
      <c r="K5" s="5" t="s">
        <v>1</v>
      </c>
      <c r="L5" s="9">
        <f aca="true" t="shared" si="1" ref="L5:L10">AVERAGE(B3,B10,B17,B24,B31,B38,B45,B52,B59,B66,B73,B80)/1000</f>
        <v>16.977083333333333</v>
      </c>
      <c r="M5" s="6">
        <f aca="true" t="shared" si="2" ref="M5:Q10">AVERAGE(D3,D10,D17,D24,D31,D38,D45,D52,D59,D66,D73,D80)</f>
        <v>4.833333333333333</v>
      </c>
      <c r="N5" s="6">
        <f t="shared" si="2"/>
        <v>0.4166666666666667</v>
      </c>
      <c r="O5" s="6">
        <f t="shared" si="2"/>
        <v>0.08333333333333333</v>
      </c>
      <c r="P5" s="6">
        <f t="shared" si="2"/>
        <v>0.08333333333333333</v>
      </c>
      <c r="Q5" s="6">
        <f t="shared" si="2"/>
        <v>0.5833333333333334</v>
      </c>
    </row>
    <row r="6" spans="1:17" ht="12.75">
      <c r="A6" t="s">
        <v>0</v>
      </c>
      <c r="B6">
        <v>11126</v>
      </c>
      <c r="C6" t="s">
        <v>4</v>
      </c>
      <c r="D6">
        <v>5</v>
      </c>
      <c r="E6">
        <v>0</v>
      </c>
      <c r="F6">
        <v>0</v>
      </c>
      <c r="G6">
        <v>0</v>
      </c>
      <c r="H6">
        <f t="shared" si="0"/>
        <v>0</v>
      </c>
      <c r="K6" s="5" t="s">
        <v>2</v>
      </c>
      <c r="L6" s="9">
        <f t="shared" si="1"/>
        <v>8.862</v>
      </c>
      <c r="M6" s="6">
        <f t="shared" si="2"/>
        <v>3.5</v>
      </c>
      <c r="N6" s="6">
        <f t="shared" si="2"/>
        <v>0.08333333333333333</v>
      </c>
      <c r="O6" s="6">
        <f t="shared" si="2"/>
        <v>0.08333333333333333</v>
      </c>
      <c r="P6" s="6">
        <f t="shared" si="2"/>
        <v>0.08333333333333333</v>
      </c>
      <c r="Q6" s="6">
        <f t="shared" si="2"/>
        <v>0.25</v>
      </c>
    </row>
    <row r="7" spans="1:17" ht="12.75">
      <c r="A7" t="s">
        <v>0</v>
      </c>
      <c r="B7">
        <v>9874</v>
      </c>
      <c r="C7" t="s">
        <v>5</v>
      </c>
      <c r="D7">
        <v>4</v>
      </c>
      <c r="E7">
        <v>0</v>
      </c>
      <c r="F7">
        <v>0</v>
      </c>
      <c r="G7">
        <v>0</v>
      </c>
      <c r="H7">
        <f t="shared" si="0"/>
        <v>0</v>
      </c>
      <c r="K7" s="5" t="s">
        <v>3</v>
      </c>
      <c r="L7" s="11">
        <f t="shared" si="1"/>
        <v>11.612666666666666</v>
      </c>
      <c r="M7" s="10">
        <f t="shared" si="2"/>
        <v>4.583333333333333</v>
      </c>
      <c r="N7" s="10">
        <f t="shared" si="2"/>
        <v>0.4166666666666667</v>
      </c>
      <c r="O7" s="10">
        <f t="shared" si="2"/>
        <v>0.16666666666666666</v>
      </c>
      <c r="P7" s="10">
        <f t="shared" si="2"/>
        <v>0</v>
      </c>
      <c r="Q7" s="10">
        <f t="shared" si="2"/>
        <v>0.5833333333333334</v>
      </c>
    </row>
    <row r="8" spans="1:17" ht="12.75">
      <c r="A8" t="s">
        <v>0</v>
      </c>
      <c r="B8">
        <v>8873</v>
      </c>
      <c r="C8" t="s">
        <v>6</v>
      </c>
      <c r="D8">
        <v>4</v>
      </c>
      <c r="E8">
        <v>0</v>
      </c>
      <c r="F8">
        <v>0</v>
      </c>
      <c r="G8">
        <v>0</v>
      </c>
      <c r="H8">
        <f t="shared" si="0"/>
        <v>0</v>
      </c>
      <c r="K8" s="5" t="s">
        <v>4</v>
      </c>
      <c r="L8" s="11">
        <f t="shared" si="1"/>
        <v>9.4855</v>
      </c>
      <c r="M8" s="10">
        <f t="shared" si="2"/>
        <v>5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0</v>
      </c>
    </row>
    <row r="9" spans="11:17" ht="12.75">
      <c r="K9" s="5" t="s">
        <v>5</v>
      </c>
      <c r="L9" s="11">
        <f t="shared" si="1"/>
        <v>9.969416666666666</v>
      </c>
      <c r="M9" s="10">
        <f t="shared" si="2"/>
        <v>4.166666666666667</v>
      </c>
      <c r="N9" s="10">
        <f t="shared" si="2"/>
        <v>0.16666666666666666</v>
      </c>
      <c r="O9" s="10">
        <f t="shared" si="2"/>
        <v>0</v>
      </c>
      <c r="P9" s="10">
        <f t="shared" si="2"/>
        <v>0</v>
      </c>
      <c r="Q9" s="10">
        <f t="shared" si="2"/>
        <v>0.16666666666666666</v>
      </c>
    </row>
    <row r="10" spans="1:17" ht="12.75">
      <c r="A10" t="s">
        <v>7</v>
      </c>
      <c r="B10">
        <f>2664+12448</f>
        <v>15112</v>
      </c>
      <c r="C10" t="s">
        <v>1</v>
      </c>
      <c r="D10">
        <v>8</v>
      </c>
      <c r="E10">
        <v>0</v>
      </c>
      <c r="F10">
        <v>0</v>
      </c>
      <c r="G10">
        <v>1</v>
      </c>
      <c r="H10">
        <f t="shared" si="0"/>
        <v>1</v>
      </c>
      <c r="K10" s="5" t="s">
        <v>6</v>
      </c>
      <c r="L10" s="11">
        <f t="shared" si="1"/>
        <v>7.22375</v>
      </c>
      <c r="M10" s="10">
        <f t="shared" si="2"/>
        <v>4.416666666666667</v>
      </c>
      <c r="N10" s="10">
        <f t="shared" si="2"/>
        <v>0</v>
      </c>
      <c r="O10" s="10">
        <f t="shared" si="2"/>
        <v>0.16666666666666666</v>
      </c>
      <c r="P10" s="10">
        <f t="shared" si="2"/>
        <v>0</v>
      </c>
      <c r="Q10" s="10">
        <f t="shared" si="2"/>
        <v>0.16666666666666666</v>
      </c>
    </row>
    <row r="11" spans="1:8" ht="12.75">
      <c r="A11" t="s">
        <v>7</v>
      </c>
      <c r="B11">
        <v>6479</v>
      </c>
      <c r="C11" t="s">
        <v>2</v>
      </c>
      <c r="D11">
        <v>3</v>
      </c>
      <c r="E11">
        <v>0</v>
      </c>
      <c r="F11">
        <v>0</v>
      </c>
      <c r="G11">
        <v>0</v>
      </c>
      <c r="H11">
        <f t="shared" si="0"/>
        <v>0</v>
      </c>
    </row>
    <row r="12" spans="1:17" ht="12.75">
      <c r="A12" t="s">
        <v>7</v>
      </c>
      <c r="B12">
        <v>8843</v>
      </c>
      <c r="C12" t="s">
        <v>3</v>
      </c>
      <c r="D12">
        <v>4</v>
      </c>
      <c r="E12">
        <v>0</v>
      </c>
      <c r="F12">
        <v>0</v>
      </c>
      <c r="G12">
        <v>0</v>
      </c>
      <c r="H12">
        <f t="shared" si="0"/>
        <v>0</v>
      </c>
      <c r="K12" s="6" t="s">
        <v>31</v>
      </c>
      <c r="L12" s="6">
        <f aca="true" t="shared" si="3" ref="L12:Q12">AVERAGE(L5,L6,L7,L8,L9,L10)</f>
        <v>10.68840277777778</v>
      </c>
      <c r="M12" s="6">
        <f t="shared" si="3"/>
        <v>4.416666666666667</v>
      </c>
      <c r="N12" s="6">
        <f t="shared" si="3"/>
        <v>0.18055555555555558</v>
      </c>
      <c r="O12" s="6">
        <f t="shared" si="3"/>
        <v>0.08333333333333333</v>
      </c>
      <c r="P12" s="6">
        <f t="shared" si="3"/>
        <v>0.027777777777777776</v>
      </c>
      <c r="Q12" s="6">
        <f t="shared" si="3"/>
        <v>0.2916666666666667</v>
      </c>
    </row>
    <row r="13" spans="1:17" ht="12.75">
      <c r="A13" t="s">
        <v>7</v>
      </c>
      <c r="B13">
        <v>9735</v>
      </c>
      <c r="C13" t="s">
        <v>4</v>
      </c>
      <c r="D13">
        <v>5</v>
      </c>
      <c r="E13">
        <v>0</v>
      </c>
      <c r="F13">
        <v>0</v>
      </c>
      <c r="G13">
        <v>0</v>
      </c>
      <c r="H13">
        <f t="shared" si="0"/>
        <v>0</v>
      </c>
      <c r="K13" s="6" t="s">
        <v>32</v>
      </c>
      <c r="L13" s="10">
        <f aca="true" t="shared" si="4" ref="L13:Q13">AVERAGE(L7,L8,L9,L10)</f>
        <v>9.572833333333334</v>
      </c>
      <c r="M13" s="10">
        <f t="shared" si="4"/>
        <v>4.541666666666667</v>
      </c>
      <c r="N13" s="10">
        <f t="shared" si="4"/>
        <v>0.14583333333333334</v>
      </c>
      <c r="O13" s="10">
        <f t="shared" si="4"/>
        <v>0.08333333333333333</v>
      </c>
      <c r="P13" s="10">
        <f t="shared" si="4"/>
        <v>0</v>
      </c>
      <c r="Q13" s="10">
        <f t="shared" si="4"/>
        <v>0.22916666666666666</v>
      </c>
    </row>
    <row r="14" spans="1:17" ht="12.75">
      <c r="A14" t="s">
        <v>7</v>
      </c>
      <c r="B14">
        <v>21400</v>
      </c>
      <c r="C14" t="s">
        <v>5</v>
      </c>
      <c r="D14">
        <v>6</v>
      </c>
      <c r="E14">
        <v>2</v>
      </c>
      <c r="F14">
        <v>0</v>
      </c>
      <c r="G14">
        <v>0</v>
      </c>
      <c r="H14">
        <f t="shared" si="0"/>
        <v>2</v>
      </c>
      <c r="K14" s="7"/>
      <c r="L14" s="7"/>
      <c r="M14" s="7"/>
      <c r="N14" s="7"/>
      <c r="O14" s="7"/>
      <c r="P14" s="7"/>
      <c r="Q14" s="7"/>
    </row>
    <row r="15" spans="1:17" ht="12.75">
      <c r="A15" t="s">
        <v>7</v>
      </c>
      <c r="B15">
        <v>7401</v>
      </c>
      <c r="C15" t="s">
        <v>6</v>
      </c>
      <c r="D15">
        <v>4</v>
      </c>
      <c r="E15">
        <v>0</v>
      </c>
      <c r="F15">
        <v>0</v>
      </c>
      <c r="G15">
        <v>0</v>
      </c>
      <c r="H15">
        <f t="shared" si="0"/>
        <v>0</v>
      </c>
      <c r="K15" s="8"/>
      <c r="L15" s="8"/>
      <c r="M15" s="3"/>
      <c r="N15" s="3"/>
      <c r="O15" s="3"/>
      <c r="P15" s="3"/>
      <c r="Q15" s="3"/>
    </row>
    <row r="16" spans="11:17" ht="12.75">
      <c r="K16" s="8"/>
      <c r="L16" s="8"/>
      <c r="M16" s="3"/>
      <c r="N16" s="3"/>
      <c r="O16" s="3"/>
      <c r="P16" s="3"/>
      <c r="Q16" s="3"/>
    </row>
    <row r="17" spans="1:17" ht="12.75">
      <c r="A17" t="s">
        <v>8</v>
      </c>
      <c r="B17">
        <v>17035</v>
      </c>
      <c r="C17" t="s">
        <v>1</v>
      </c>
      <c r="D17">
        <v>5</v>
      </c>
      <c r="E17">
        <v>1</v>
      </c>
      <c r="F17">
        <v>0</v>
      </c>
      <c r="G17">
        <v>0</v>
      </c>
      <c r="H17">
        <f t="shared" si="0"/>
        <v>1</v>
      </c>
      <c r="K17" s="8"/>
      <c r="L17" s="8"/>
      <c r="M17" s="3"/>
      <c r="N17" s="3"/>
      <c r="O17" s="3"/>
      <c r="P17" s="3"/>
      <c r="Q17" s="3"/>
    </row>
    <row r="18" spans="1:17" ht="12.75">
      <c r="A18" t="s">
        <v>8</v>
      </c>
      <c r="B18">
        <v>7401</v>
      </c>
      <c r="C18" t="s">
        <v>2</v>
      </c>
      <c r="D18">
        <v>3</v>
      </c>
      <c r="E18">
        <v>0</v>
      </c>
      <c r="F18">
        <v>0</v>
      </c>
      <c r="G18">
        <v>0</v>
      </c>
      <c r="H18">
        <f t="shared" si="0"/>
        <v>0</v>
      </c>
      <c r="K18" s="8"/>
      <c r="L18" s="8"/>
      <c r="M18" s="3"/>
      <c r="N18" s="3"/>
      <c r="O18" s="3"/>
      <c r="P18" s="3"/>
      <c r="Q18" s="3"/>
    </row>
    <row r="19" spans="1:17" ht="12.75">
      <c r="A19" t="s">
        <v>8</v>
      </c>
      <c r="B19">
        <v>12498</v>
      </c>
      <c r="C19" t="s">
        <v>3</v>
      </c>
      <c r="D19">
        <v>5</v>
      </c>
      <c r="E19">
        <v>1</v>
      </c>
      <c r="F19">
        <v>0</v>
      </c>
      <c r="G19">
        <v>0</v>
      </c>
      <c r="H19">
        <f t="shared" si="0"/>
        <v>1</v>
      </c>
      <c r="K19" s="8"/>
      <c r="L19" s="8"/>
      <c r="M19" s="3"/>
      <c r="N19" s="3"/>
      <c r="O19" s="3"/>
      <c r="P19" s="3"/>
      <c r="Q19" s="3"/>
    </row>
    <row r="20" spans="1:17" ht="12.75">
      <c r="A20" t="s">
        <v>8</v>
      </c>
      <c r="B20">
        <v>9323</v>
      </c>
      <c r="C20" t="s">
        <v>4</v>
      </c>
      <c r="D20">
        <v>5</v>
      </c>
      <c r="E20">
        <v>0</v>
      </c>
      <c r="F20">
        <v>0</v>
      </c>
      <c r="G20">
        <v>0</v>
      </c>
      <c r="H20">
        <f t="shared" si="0"/>
        <v>0</v>
      </c>
      <c r="K20" s="8"/>
      <c r="L20" s="8"/>
      <c r="M20" s="3"/>
      <c r="N20" s="3"/>
      <c r="O20" s="3"/>
      <c r="P20" s="3"/>
      <c r="Q20" s="3"/>
    </row>
    <row r="21" spans="1:8" ht="12.75">
      <c r="A21" t="s">
        <v>8</v>
      </c>
      <c r="B21">
        <v>8282</v>
      </c>
      <c r="C21" t="s">
        <v>5</v>
      </c>
      <c r="D21">
        <v>4</v>
      </c>
      <c r="E21">
        <v>0</v>
      </c>
      <c r="F21">
        <v>0</v>
      </c>
      <c r="G21">
        <v>0</v>
      </c>
      <c r="H21">
        <f t="shared" si="0"/>
        <v>0</v>
      </c>
    </row>
    <row r="22" spans="1:8" ht="12.75">
      <c r="A22" t="s">
        <v>8</v>
      </c>
      <c r="B22">
        <v>18877</v>
      </c>
      <c r="C22" t="s">
        <v>6</v>
      </c>
      <c r="D22">
        <v>9</v>
      </c>
      <c r="E22">
        <v>0</v>
      </c>
      <c r="F22">
        <v>2</v>
      </c>
      <c r="G22">
        <v>0</v>
      </c>
      <c r="H22">
        <f t="shared" si="0"/>
        <v>2</v>
      </c>
    </row>
    <row r="24" spans="1:8" ht="12.75">
      <c r="A24" t="s">
        <v>9</v>
      </c>
      <c r="B24">
        <v>14571</v>
      </c>
      <c r="C24" t="s">
        <v>1</v>
      </c>
      <c r="D24">
        <v>4</v>
      </c>
      <c r="E24">
        <v>0</v>
      </c>
      <c r="F24">
        <v>0</v>
      </c>
      <c r="G24">
        <v>0</v>
      </c>
      <c r="H24">
        <f t="shared" si="0"/>
        <v>0</v>
      </c>
    </row>
    <row r="25" spans="1:8" ht="12.75">
      <c r="A25" t="s">
        <v>9</v>
      </c>
      <c r="B25">
        <v>5558</v>
      </c>
      <c r="C25" t="s">
        <v>2</v>
      </c>
      <c r="D25">
        <v>3</v>
      </c>
      <c r="E25">
        <v>0</v>
      </c>
      <c r="F25">
        <v>0</v>
      </c>
      <c r="G25">
        <v>0</v>
      </c>
      <c r="H25">
        <f t="shared" si="0"/>
        <v>0</v>
      </c>
    </row>
    <row r="26" spans="1:8" ht="12.75">
      <c r="A26" t="s">
        <v>9</v>
      </c>
      <c r="B26">
        <v>8673</v>
      </c>
      <c r="C26" t="s">
        <v>3</v>
      </c>
      <c r="D26">
        <v>4</v>
      </c>
      <c r="E26">
        <v>0</v>
      </c>
      <c r="F26">
        <v>0</v>
      </c>
      <c r="G26">
        <v>0</v>
      </c>
      <c r="H26">
        <f t="shared" si="0"/>
        <v>0</v>
      </c>
    </row>
    <row r="27" spans="1:8" ht="12.75">
      <c r="A27" t="s">
        <v>9</v>
      </c>
      <c r="B27">
        <v>11387</v>
      </c>
      <c r="C27" t="s">
        <v>4</v>
      </c>
      <c r="D27">
        <v>5</v>
      </c>
      <c r="E27">
        <v>0</v>
      </c>
      <c r="F27">
        <v>0</v>
      </c>
      <c r="G27">
        <v>0</v>
      </c>
      <c r="H27">
        <f t="shared" si="0"/>
        <v>0</v>
      </c>
    </row>
    <row r="28" spans="1:8" ht="12.75">
      <c r="A28" t="s">
        <v>9</v>
      </c>
      <c r="B28">
        <v>14681</v>
      </c>
      <c r="C28" t="s">
        <v>5</v>
      </c>
      <c r="D28">
        <v>4</v>
      </c>
      <c r="E28">
        <v>0</v>
      </c>
      <c r="F28">
        <v>0</v>
      </c>
      <c r="G28">
        <v>0</v>
      </c>
      <c r="H28">
        <f t="shared" si="0"/>
        <v>0</v>
      </c>
    </row>
    <row r="29" spans="1:8" ht="12.75">
      <c r="A29" t="s">
        <v>9</v>
      </c>
      <c r="B29">
        <v>4317</v>
      </c>
      <c r="C29" t="s">
        <v>6</v>
      </c>
      <c r="D29">
        <v>4</v>
      </c>
      <c r="E29">
        <v>0</v>
      </c>
      <c r="F29">
        <v>0</v>
      </c>
      <c r="G29">
        <v>0</v>
      </c>
      <c r="H29">
        <f t="shared" si="0"/>
        <v>0</v>
      </c>
    </row>
    <row r="31" spans="1:8" ht="12.75">
      <c r="A31" t="s">
        <v>10</v>
      </c>
      <c r="B31">
        <v>9293</v>
      </c>
      <c r="C31" t="s">
        <v>1</v>
      </c>
      <c r="D31">
        <v>4</v>
      </c>
      <c r="E31">
        <v>0</v>
      </c>
      <c r="F31">
        <v>0</v>
      </c>
      <c r="G31">
        <v>0</v>
      </c>
      <c r="H31">
        <f t="shared" si="0"/>
        <v>0</v>
      </c>
    </row>
    <row r="32" spans="1:8" ht="12.75">
      <c r="A32" t="s">
        <v>10</v>
      </c>
      <c r="B32">
        <v>4647</v>
      </c>
      <c r="C32" t="s">
        <v>2</v>
      </c>
      <c r="D32">
        <v>3</v>
      </c>
      <c r="E32">
        <v>0</v>
      </c>
      <c r="F32">
        <v>0</v>
      </c>
      <c r="G32">
        <v>0</v>
      </c>
      <c r="H32">
        <f t="shared" si="0"/>
        <v>0</v>
      </c>
    </row>
    <row r="33" spans="1:8" ht="12.75">
      <c r="A33" t="s">
        <v>10</v>
      </c>
      <c r="B33">
        <v>8873</v>
      </c>
      <c r="C33" t="s">
        <v>3</v>
      </c>
      <c r="D33">
        <v>4</v>
      </c>
      <c r="E33">
        <v>0</v>
      </c>
      <c r="F33">
        <v>0</v>
      </c>
      <c r="G33">
        <v>0</v>
      </c>
      <c r="H33">
        <f t="shared" si="0"/>
        <v>0</v>
      </c>
    </row>
    <row r="34" spans="1:8" ht="12.75">
      <c r="A34" t="s">
        <v>10</v>
      </c>
      <c r="B34">
        <v>6550</v>
      </c>
      <c r="C34" t="s">
        <v>4</v>
      </c>
      <c r="D34">
        <v>5</v>
      </c>
      <c r="E34">
        <v>0</v>
      </c>
      <c r="F34">
        <v>0</v>
      </c>
      <c r="G34">
        <v>0</v>
      </c>
      <c r="H34">
        <f t="shared" si="0"/>
        <v>0</v>
      </c>
    </row>
    <row r="35" spans="1:8" ht="12.75">
      <c r="A35" t="s">
        <v>10</v>
      </c>
      <c r="B35">
        <v>5148</v>
      </c>
      <c r="C35" t="s">
        <v>5</v>
      </c>
      <c r="D35">
        <v>4</v>
      </c>
      <c r="E35">
        <v>0</v>
      </c>
      <c r="F35">
        <v>0</v>
      </c>
      <c r="G35">
        <v>0</v>
      </c>
      <c r="H35">
        <f t="shared" si="0"/>
        <v>0</v>
      </c>
    </row>
    <row r="36" spans="1:8" ht="12.75">
      <c r="A36" t="s">
        <v>10</v>
      </c>
      <c r="B36">
        <v>5749</v>
      </c>
      <c r="C36" t="s">
        <v>6</v>
      </c>
      <c r="D36">
        <v>4</v>
      </c>
      <c r="E36">
        <v>0</v>
      </c>
      <c r="F36">
        <v>0</v>
      </c>
      <c r="G36">
        <v>0</v>
      </c>
      <c r="H36">
        <f t="shared" si="0"/>
        <v>0</v>
      </c>
    </row>
    <row r="38" spans="1:8" ht="12.75">
      <c r="A38" t="s">
        <v>11</v>
      </c>
      <c r="B38">
        <v>24195</v>
      </c>
      <c r="C38" t="s">
        <v>1</v>
      </c>
      <c r="D38">
        <v>5</v>
      </c>
      <c r="E38">
        <v>1</v>
      </c>
      <c r="F38">
        <v>0</v>
      </c>
      <c r="G38">
        <v>0</v>
      </c>
      <c r="H38">
        <f t="shared" si="0"/>
        <v>1</v>
      </c>
    </row>
    <row r="39" spans="1:8" ht="12.75">
      <c r="A39" t="s">
        <v>11</v>
      </c>
      <c r="B39">
        <v>6309</v>
      </c>
      <c r="C39" t="s">
        <v>2</v>
      </c>
      <c r="D39">
        <v>3</v>
      </c>
      <c r="E39">
        <v>0</v>
      </c>
      <c r="F39">
        <v>0</v>
      </c>
      <c r="G39">
        <v>0</v>
      </c>
      <c r="H39">
        <f t="shared" si="0"/>
        <v>0</v>
      </c>
    </row>
    <row r="40" spans="1:8" ht="12.75">
      <c r="A40" t="s">
        <v>11</v>
      </c>
      <c r="B40">
        <v>9233</v>
      </c>
      <c r="C40" t="s">
        <v>3</v>
      </c>
      <c r="D40">
        <v>4</v>
      </c>
      <c r="E40">
        <v>0</v>
      </c>
      <c r="F40">
        <v>0</v>
      </c>
      <c r="G40">
        <v>0</v>
      </c>
      <c r="H40">
        <f t="shared" si="0"/>
        <v>0</v>
      </c>
    </row>
    <row r="41" spans="1:8" ht="12.75">
      <c r="A41" t="s">
        <v>11</v>
      </c>
      <c r="B41">
        <v>10274</v>
      </c>
      <c r="C41" t="s">
        <v>4</v>
      </c>
      <c r="D41">
        <v>5</v>
      </c>
      <c r="E41">
        <v>0</v>
      </c>
      <c r="F41">
        <v>0</v>
      </c>
      <c r="G41">
        <v>0</v>
      </c>
      <c r="H41">
        <f t="shared" si="0"/>
        <v>0</v>
      </c>
    </row>
    <row r="42" spans="1:8" ht="12.75">
      <c r="A42" t="s">
        <v>11</v>
      </c>
      <c r="B42">
        <v>6820</v>
      </c>
      <c r="C42" t="s">
        <v>5</v>
      </c>
      <c r="D42">
        <v>4</v>
      </c>
      <c r="E42">
        <v>0</v>
      </c>
      <c r="F42">
        <v>0</v>
      </c>
      <c r="G42">
        <v>0</v>
      </c>
      <c r="H42">
        <f t="shared" si="0"/>
        <v>0</v>
      </c>
    </row>
    <row r="43" spans="1:8" ht="12.75">
      <c r="A43" t="s">
        <v>11</v>
      </c>
      <c r="B43">
        <v>6199</v>
      </c>
      <c r="C43" t="s">
        <v>6</v>
      </c>
      <c r="D43">
        <v>4</v>
      </c>
      <c r="E43">
        <v>0</v>
      </c>
      <c r="F43">
        <v>0</v>
      </c>
      <c r="G43">
        <v>0</v>
      </c>
      <c r="H43">
        <f t="shared" si="0"/>
        <v>0</v>
      </c>
    </row>
    <row r="45" spans="1:8" ht="12.75">
      <c r="A45" t="s">
        <v>12</v>
      </c>
      <c r="B45">
        <v>8793</v>
      </c>
      <c r="C45" t="s">
        <v>1</v>
      </c>
      <c r="D45">
        <v>4</v>
      </c>
      <c r="E45">
        <v>0</v>
      </c>
      <c r="F45">
        <v>0</v>
      </c>
      <c r="G45">
        <v>0</v>
      </c>
      <c r="H45">
        <f t="shared" si="0"/>
        <v>0</v>
      </c>
    </row>
    <row r="46" spans="1:8" ht="12.75">
      <c r="A46" t="s">
        <v>12</v>
      </c>
      <c r="B46">
        <v>4667</v>
      </c>
      <c r="C46" t="s">
        <v>2</v>
      </c>
      <c r="D46">
        <v>3</v>
      </c>
      <c r="E46">
        <v>0</v>
      </c>
      <c r="F46">
        <v>0</v>
      </c>
      <c r="G46">
        <v>0</v>
      </c>
      <c r="H46">
        <f t="shared" si="0"/>
        <v>0</v>
      </c>
    </row>
    <row r="47" spans="1:8" ht="12.75">
      <c r="A47" t="s">
        <v>12</v>
      </c>
      <c r="B47">
        <v>12699</v>
      </c>
      <c r="C47" t="s">
        <v>3</v>
      </c>
      <c r="D47">
        <v>6</v>
      </c>
      <c r="E47">
        <v>1</v>
      </c>
      <c r="F47">
        <v>1</v>
      </c>
      <c r="G47">
        <v>0</v>
      </c>
      <c r="H47">
        <f t="shared" si="0"/>
        <v>2</v>
      </c>
    </row>
    <row r="48" spans="1:8" ht="12.75">
      <c r="A48" t="s">
        <v>12</v>
      </c>
      <c r="B48">
        <v>7111</v>
      </c>
      <c r="C48" t="s">
        <v>4</v>
      </c>
      <c r="D48">
        <v>5</v>
      </c>
      <c r="E48">
        <v>0</v>
      </c>
      <c r="F48">
        <v>0</v>
      </c>
      <c r="G48">
        <v>0</v>
      </c>
      <c r="H48">
        <f t="shared" si="0"/>
        <v>0</v>
      </c>
    </row>
    <row r="49" spans="1:8" ht="12.75">
      <c r="A49" t="s">
        <v>12</v>
      </c>
      <c r="B49">
        <v>5167</v>
      </c>
      <c r="C49" t="s">
        <v>5</v>
      </c>
      <c r="D49">
        <v>4</v>
      </c>
      <c r="E49">
        <v>0</v>
      </c>
      <c r="F49">
        <v>0</v>
      </c>
      <c r="G49">
        <v>0</v>
      </c>
      <c r="H49">
        <f t="shared" si="0"/>
        <v>0</v>
      </c>
    </row>
    <row r="50" spans="1:8" ht="12.75">
      <c r="A50" t="s">
        <v>12</v>
      </c>
      <c r="B50">
        <v>3825</v>
      </c>
      <c r="C50" t="s">
        <v>6</v>
      </c>
      <c r="D50">
        <v>4</v>
      </c>
      <c r="E50">
        <v>0</v>
      </c>
      <c r="F50">
        <v>0</v>
      </c>
      <c r="G50">
        <v>0</v>
      </c>
      <c r="H50">
        <f t="shared" si="0"/>
        <v>0</v>
      </c>
    </row>
    <row r="52" spans="1:8" ht="12.75">
      <c r="A52" t="s">
        <v>13</v>
      </c>
      <c r="B52">
        <v>15032</v>
      </c>
      <c r="C52" t="s">
        <v>1</v>
      </c>
      <c r="D52">
        <v>5</v>
      </c>
      <c r="E52">
        <v>0</v>
      </c>
      <c r="F52">
        <v>1</v>
      </c>
      <c r="G52">
        <v>0</v>
      </c>
      <c r="H52">
        <f t="shared" si="0"/>
        <v>1</v>
      </c>
    </row>
    <row r="53" spans="1:8" ht="12.75">
      <c r="A53" t="s">
        <v>13</v>
      </c>
      <c r="B53">
        <v>12929</v>
      </c>
      <c r="C53" t="s">
        <v>2</v>
      </c>
      <c r="D53">
        <v>4</v>
      </c>
      <c r="E53">
        <v>1</v>
      </c>
      <c r="F53">
        <v>0</v>
      </c>
      <c r="G53">
        <v>0</v>
      </c>
      <c r="H53">
        <f t="shared" si="0"/>
        <v>1</v>
      </c>
    </row>
    <row r="54" spans="1:8" ht="12.75">
      <c r="A54" t="s">
        <v>13</v>
      </c>
      <c r="B54">
        <v>20980</v>
      </c>
      <c r="C54" t="s">
        <v>3</v>
      </c>
      <c r="D54">
        <v>7</v>
      </c>
      <c r="E54">
        <v>2</v>
      </c>
      <c r="F54">
        <v>1</v>
      </c>
      <c r="G54">
        <v>0</v>
      </c>
      <c r="H54">
        <f t="shared" si="0"/>
        <v>3</v>
      </c>
    </row>
    <row r="55" spans="1:8" ht="12.75">
      <c r="A55" t="s">
        <v>13</v>
      </c>
      <c r="B55">
        <v>11447</v>
      </c>
      <c r="C55" t="s">
        <v>4</v>
      </c>
      <c r="D55">
        <v>5</v>
      </c>
      <c r="E55">
        <v>0</v>
      </c>
      <c r="F55">
        <v>0</v>
      </c>
      <c r="G55">
        <v>0</v>
      </c>
      <c r="H55">
        <f t="shared" si="0"/>
        <v>0</v>
      </c>
    </row>
    <row r="56" spans="1:8" ht="12.75">
      <c r="A56" t="s">
        <v>13</v>
      </c>
      <c r="B56">
        <v>13560</v>
      </c>
      <c r="C56" t="s">
        <v>5</v>
      </c>
      <c r="D56">
        <v>4</v>
      </c>
      <c r="E56">
        <v>0</v>
      </c>
      <c r="F56">
        <v>0</v>
      </c>
      <c r="G56">
        <v>0</v>
      </c>
      <c r="H56">
        <f t="shared" si="0"/>
        <v>0</v>
      </c>
    </row>
    <row r="57" spans="1:8" ht="12.75">
      <c r="A57" t="s">
        <v>13</v>
      </c>
      <c r="B57">
        <v>9684</v>
      </c>
      <c r="C57" t="s">
        <v>6</v>
      </c>
      <c r="D57">
        <v>4</v>
      </c>
      <c r="E57">
        <v>0</v>
      </c>
      <c r="F57">
        <v>0</v>
      </c>
      <c r="G57">
        <v>0</v>
      </c>
      <c r="H57">
        <f t="shared" si="0"/>
        <v>0</v>
      </c>
    </row>
    <row r="59" spans="1:8" ht="12.75">
      <c r="A59" t="s">
        <v>14</v>
      </c>
      <c r="B59">
        <v>9073</v>
      </c>
      <c r="C59" t="s">
        <v>1</v>
      </c>
      <c r="D59">
        <v>4</v>
      </c>
      <c r="E59">
        <v>0</v>
      </c>
      <c r="F59">
        <v>0</v>
      </c>
      <c r="G59">
        <v>0</v>
      </c>
      <c r="H59">
        <f t="shared" si="0"/>
        <v>0</v>
      </c>
    </row>
    <row r="60" spans="1:8" ht="12.75">
      <c r="A60" t="s">
        <v>14</v>
      </c>
      <c r="B60">
        <v>5398</v>
      </c>
      <c r="C60" t="s">
        <v>2</v>
      </c>
      <c r="D60">
        <v>3</v>
      </c>
      <c r="E60">
        <v>0</v>
      </c>
      <c r="F60">
        <v>0</v>
      </c>
      <c r="G60">
        <v>0</v>
      </c>
      <c r="H60">
        <f t="shared" si="0"/>
        <v>0</v>
      </c>
    </row>
    <row r="61" spans="1:8" ht="12.75">
      <c r="A61" t="s">
        <v>14</v>
      </c>
      <c r="B61">
        <v>8933</v>
      </c>
      <c r="C61" t="s">
        <v>3</v>
      </c>
      <c r="D61">
        <v>4</v>
      </c>
      <c r="E61">
        <v>0</v>
      </c>
      <c r="F61">
        <v>0</v>
      </c>
      <c r="G61">
        <v>0</v>
      </c>
      <c r="H61">
        <f t="shared" si="0"/>
        <v>0</v>
      </c>
    </row>
    <row r="62" spans="1:8" ht="12.75">
      <c r="A62" t="s">
        <v>14</v>
      </c>
      <c r="B62">
        <v>6770</v>
      </c>
      <c r="C62" t="s">
        <v>4</v>
      </c>
      <c r="D62">
        <v>5</v>
      </c>
      <c r="E62">
        <v>0</v>
      </c>
      <c r="F62">
        <v>0</v>
      </c>
      <c r="G62">
        <v>0</v>
      </c>
      <c r="H62">
        <f t="shared" si="0"/>
        <v>0</v>
      </c>
    </row>
    <row r="63" spans="1:8" ht="12.75">
      <c r="A63" t="s">
        <v>14</v>
      </c>
      <c r="B63">
        <v>6179</v>
      </c>
      <c r="C63" t="s">
        <v>5</v>
      </c>
      <c r="D63">
        <v>4</v>
      </c>
      <c r="E63">
        <v>0</v>
      </c>
      <c r="F63">
        <v>0</v>
      </c>
      <c r="G63">
        <v>0</v>
      </c>
      <c r="H63">
        <f t="shared" si="0"/>
        <v>0</v>
      </c>
    </row>
    <row r="64" spans="1:8" ht="12.75">
      <c r="A64" t="s">
        <v>14</v>
      </c>
      <c r="B64">
        <v>3835</v>
      </c>
      <c r="C64" t="s">
        <v>6</v>
      </c>
      <c r="D64">
        <v>4</v>
      </c>
      <c r="E64">
        <v>0</v>
      </c>
      <c r="F64">
        <v>0</v>
      </c>
      <c r="G64">
        <v>0</v>
      </c>
      <c r="H64">
        <f t="shared" si="0"/>
        <v>0</v>
      </c>
    </row>
    <row r="66" spans="1:8" ht="12.75">
      <c r="A66" t="s">
        <v>15</v>
      </c>
      <c r="B66">
        <v>11847</v>
      </c>
      <c r="C66" t="s">
        <v>1</v>
      </c>
      <c r="D66">
        <v>4</v>
      </c>
      <c r="E66">
        <v>0</v>
      </c>
      <c r="F66">
        <v>0</v>
      </c>
      <c r="G66">
        <v>0</v>
      </c>
      <c r="H66">
        <f t="shared" si="0"/>
        <v>0</v>
      </c>
    </row>
    <row r="67" spans="1:8" ht="12.75">
      <c r="A67" t="s">
        <v>15</v>
      </c>
      <c r="B67">
        <v>6780</v>
      </c>
      <c r="C67" t="s">
        <v>2</v>
      </c>
      <c r="D67">
        <v>3</v>
      </c>
      <c r="E67">
        <v>0</v>
      </c>
      <c r="F67">
        <v>0</v>
      </c>
      <c r="G67">
        <v>0</v>
      </c>
      <c r="H67">
        <f t="shared" si="0"/>
        <v>0</v>
      </c>
    </row>
    <row r="68" spans="1:8" ht="12.75">
      <c r="A68" t="s">
        <v>15</v>
      </c>
      <c r="B68">
        <v>7701</v>
      </c>
      <c r="C68" t="s">
        <v>3</v>
      </c>
      <c r="D68">
        <v>4</v>
      </c>
      <c r="E68">
        <v>0</v>
      </c>
      <c r="F68">
        <v>0</v>
      </c>
      <c r="G68">
        <v>0</v>
      </c>
      <c r="H68">
        <f aca="true" t="shared" si="5" ref="H68:H85">E68+F68+G68</f>
        <v>0</v>
      </c>
    </row>
    <row r="69" spans="1:8" ht="12.75">
      <c r="A69" t="s">
        <v>15</v>
      </c>
      <c r="B69">
        <v>7841</v>
      </c>
      <c r="C69" t="s">
        <v>4</v>
      </c>
      <c r="D69">
        <v>5</v>
      </c>
      <c r="E69">
        <v>0</v>
      </c>
      <c r="F69">
        <v>0</v>
      </c>
      <c r="G69">
        <v>0</v>
      </c>
      <c r="H69">
        <f t="shared" si="5"/>
        <v>0</v>
      </c>
    </row>
    <row r="70" spans="1:8" ht="12.75">
      <c r="A70" t="s">
        <v>15</v>
      </c>
      <c r="B70">
        <v>7501</v>
      </c>
      <c r="C70" t="s">
        <v>5</v>
      </c>
      <c r="D70">
        <v>4</v>
      </c>
      <c r="E70">
        <v>0</v>
      </c>
      <c r="F70">
        <v>0</v>
      </c>
      <c r="G70">
        <v>0</v>
      </c>
      <c r="H70">
        <f t="shared" si="5"/>
        <v>0</v>
      </c>
    </row>
    <row r="71" spans="1:8" ht="12.75">
      <c r="A71" t="s">
        <v>15</v>
      </c>
      <c r="B71">
        <v>5688</v>
      </c>
      <c r="C71" t="s">
        <v>6</v>
      </c>
      <c r="D71">
        <v>4</v>
      </c>
      <c r="E71">
        <v>0</v>
      </c>
      <c r="F71">
        <v>0</v>
      </c>
      <c r="G71">
        <v>0</v>
      </c>
      <c r="H71">
        <f t="shared" si="5"/>
        <v>0</v>
      </c>
    </row>
    <row r="73" spans="1:8" ht="12.75">
      <c r="A73" t="s">
        <v>16</v>
      </c>
      <c r="B73">
        <v>13700</v>
      </c>
      <c r="C73" t="s">
        <v>1</v>
      </c>
      <c r="D73">
        <v>4</v>
      </c>
      <c r="E73">
        <v>0</v>
      </c>
      <c r="F73">
        <v>0</v>
      </c>
      <c r="G73">
        <v>0</v>
      </c>
      <c r="H73">
        <f t="shared" si="5"/>
        <v>0</v>
      </c>
    </row>
    <row r="74" spans="1:8" ht="12.75">
      <c r="A74" t="s">
        <v>16</v>
      </c>
      <c r="B74">
        <v>6579</v>
      </c>
      <c r="C74" t="s">
        <v>2</v>
      </c>
      <c r="D74">
        <v>3</v>
      </c>
      <c r="E74">
        <v>0</v>
      </c>
      <c r="F74">
        <v>0</v>
      </c>
      <c r="G74">
        <v>0</v>
      </c>
      <c r="H74">
        <f t="shared" si="5"/>
        <v>0</v>
      </c>
    </row>
    <row r="75" spans="1:8" ht="12.75">
      <c r="A75" t="s">
        <v>16</v>
      </c>
      <c r="B75">
        <v>9043</v>
      </c>
      <c r="C75" t="s">
        <v>3</v>
      </c>
      <c r="D75">
        <v>4</v>
      </c>
      <c r="E75">
        <v>0</v>
      </c>
      <c r="F75">
        <v>0</v>
      </c>
      <c r="G75">
        <v>0</v>
      </c>
      <c r="H75">
        <f t="shared" si="5"/>
        <v>0</v>
      </c>
    </row>
    <row r="76" spans="1:8" ht="12.75">
      <c r="A76" t="s">
        <v>16</v>
      </c>
      <c r="B76">
        <v>6910</v>
      </c>
      <c r="C76" t="s">
        <v>4</v>
      </c>
      <c r="D76">
        <v>5</v>
      </c>
      <c r="E76">
        <v>0</v>
      </c>
      <c r="F76">
        <v>0</v>
      </c>
      <c r="G76">
        <v>0</v>
      </c>
      <c r="H76">
        <f t="shared" si="5"/>
        <v>0</v>
      </c>
    </row>
    <row r="77" spans="1:8" ht="12.75">
      <c r="A77" t="s">
        <v>16</v>
      </c>
      <c r="B77">
        <v>6810</v>
      </c>
      <c r="C77" t="s">
        <v>5</v>
      </c>
      <c r="D77">
        <v>4</v>
      </c>
      <c r="E77">
        <v>0</v>
      </c>
      <c r="F77">
        <v>0</v>
      </c>
      <c r="G77">
        <v>0</v>
      </c>
      <c r="H77">
        <f t="shared" si="5"/>
        <v>0</v>
      </c>
    </row>
    <row r="78" spans="1:8" ht="12.75">
      <c r="A78" t="s">
        <v>16</v>
      </c>
      <c r="B78">
        <v>4226</v>
      </c>
      <c r="C78" t="s">
        <v>6</v>
      </c>
      <c r="D78">
        <v>4</v>
      </c>
      <c r="E78">
        <v>0</v>
      </c>
      <c r="F78">
        <v>0</v>
      </c>
      <c r="G78">
        <v>0</v>
      </c>
      <c r="H78">
        <f t="shared" si="5"/>
        <v>0</v>
      </c>
    </row>
    <row r="80" spans="1:8" ht="12.75">
      <c r="A80" t="s">
        <v>17</v>
      </c>
      <c r="B80">
        <v>30264</v>
      </c>
      <c r="C80" t="s">
        <v>1</v>
      </c>
      <c r="D80">
        <v>4</v>
      </c>
      <c r="E80">
        <v>0</v>
      </c>
      <c r="F80">
        <v>0</v>
      </c>
      <c r="G80">
        <v>0</v>
      </c>
      <c r="H80">
        <f t="shared" si="5"/>
        <v>0</v>
      </c>
    </row>
    <row r="81" spans="1:8" ht="12.75">
      <c r="A81" t="s">
        <v>17</v>
      </c>
      <c r="B81">
        <f>22252+8973</f>
        <v>31225</v>
      </c>
      <c r="C81" t="s">
        <v>2</v>
      </c>
      <c r="D81">
        <v>8</v>
      </c>
      <c r="E81">
        <v>0</v>
      </c>
      <c r="F81">
        <v>1</v>
      </c>
      <c r="G81">
        <v>1</v>
      </c>
      <c r="H81">
        <f t="shared" si="5"/>
        <v>2</v>
      </c>
    </row>
    <row r="82" spans="1:8" ht="12.75">
      <c r="A82" t="s">
        <v>17</v>
      </c>
      <c r="B82">
        <v>21291</v>
      </c>
      <c r="C82" t="s">
        <v>3</v>
      </c>
      <c r="D82">
        <v>5</v>
      </c>
      <c r="E82">
        <v>1</v>
      </c>
      <c r="F82">
        <v>0</v>
      </c>
      <c r="G82">
        <v>0</v>
      </c>
      <c r="H82">
        <f t="shared" si="5"/>
        <v>1</v>
      </c>
    </row>
    <row r="83" spans="1:8" ht="12.75">
      <c r="A83" t="s">
        <v>17</v>
      </c>
      <c r="B83">
        <v>15352</v>
      </c>
      <c r="C83" t="s">
        <v>4</v>
      </c>
      <c r="D83">
        <v>5</v>
      </c>
      <c r="E83">
        <v>0</v>
      </c>
      <c r="F83">
        <v>0</v>
      </c>
      <c r="G83">
        <v>0</v>
      </c>
      <c r="H83">
        <f t="shared" si="5"/>
        <v>0</v>
      </c>
    </row>
    <row r="84" spans="1:8" ht="12.75">
      <c r="A84" t="s">
        <v>17</v>
      </c>
      <c r="B84">
        <v>14211</v>
      </c>
      <c r="C84" t="s">
        <v>5</v>
      </c>
      <c r="D84">
        <v>4</v>
      </c>
      <c r="E84">
        <v>0</v>
      </c>
      <c r="F84">
        <v>0</v>
      </c>
      <c r="G84">
        <v>0</v>
      </c>
      <c r="H84">
        <f t="shared" si="5"/>
        <v>0</v>
      </c>
    </row>
    <row r="85" spans="1:8" ht="12.75">
      <c r="A85" t="s">
        <v>17</v>
      </c>
      <c r="B85">
        <v>8011</v>
      </c>
      <c r="C85" t="s">
        <v>6</v>
      </c>
      <c r="D85">
        <v>4</v>
      </c>
      <c r="E85">
        <v>0</v>
      </c>
      <c r="F85">
        <v>0</v>
      </c>
      <c r="G85">
        <v>0</v>
      </c>
      <c r="H85">
        <f t="shared" si="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A1" sqref="A1"/>
    </sheetView>
  </sheetViews>
  <sheetFormatPr defaultColWidth="11.421875" defaultRowHeight="12.75"/>
  <cols>
    <col min="1" max="1" width="18.57421875" style="0" customWidth="1"/>
    <col min="2" max="2" width="15.140625" style="0" customWidth="1"/>
    <col min="3" max="3" width="21.8515625" style="0" customWidth="1"/>
    <col min="4" max="4" width="16.8515625" style="0" customWidth="1"/>
    <col min="5" max="5" width="15.8515625" style="0" customWidth="1"/>
    <col min="6" max="6" width="21.28125" style="0" customWidth="1"/>
    <col min="7" max="7" width="28.00390625" style="0" customWidth="1"/>
    <col min="8" max="8" width="18.8515625" style="0" customWidth="1"/>
    <col min="11" max="11" width="30.421875" style="0" customWidth="1"/>
    <col min="12" max="12" width="15.57421875" style="0" customWidth="1"/>
    <col min="13" max="13" width="15.421875" style="0" customWidth="1"/>
    <col min="14" max="14" width="14.421875" style="0" customWidth="1"/>
    <col min="15" max="15" width="14.28125" style="0" customWidth="1"/>
    <col min="16" max="16" width="14.421875" style="0" customWidth="1"/>
    <col min="17" max="17" width="15.7109375" style="0" customWidth="1"/>
  </cols>
  <sheetData>
    <row r="1" spans="1:8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27</v>
      </c>
    </row>
    <row r="3" spans="1:8" ht="12.75">
      <c r="A3" t="s">
        <v>0</v>
      </c>
      <c r="B3">
        <v>14461</v>
      </c>
      <c r="C3" t="s">
        <v>1</v>
      </c>
      <c r="D3">
        <v>5</v>
      </c>
      <c r="E3">
        <v>1</v>
      </c>
      <c r="F3">
        <v>0</v>
      </c>
      <c r="G3">
        <v>0</v>
      </c>
      <c r="H3">
        <f>E3+F3+G3</f>
        <v>1</v>
      </c>
    </row>
    <row r="4" spans="1:17" ht="12.75">
      <c r="A4" t="s">
        <v>0</v>
      </c>
      <c r="B4">
        <v>5287</v>
      </c>
      <c r="C4" t="s">
        <v>2</v>
      </c>
      <c r="D4">
        <v>3</v>
      </c>
      <c r="E4">
        <v>0</v>
      </c>
      <c r="F4">
        <v>0</v>
      </c>
      <c r="G4">
        <v>0</v>
      </c>
      <c r="H4">
        <f aca="true" t="shared" si="0" ref="H4:H67">E4+F4+G4</f>
        <v>0</v>
      </c>
      <c r="K4" s="4" t="s">
        <v>25</v>
      </c>
      <c r="L4" s="4" t="s">
        <v>29</v>
      </c>
      <c r="M4" s="4" t="s">
        <v>30</v>
      </c>
      <c r="N4" s="4" t="s">
        <v>22</v>
      </c>
      <c r="O4" s="4" t="s">
        <v>23</v>
      </c>
      <c r="P4" s="4" t="s">
        <v>26</v>
      </c>
      <c r="Q4" s="4" t="s">
        <v>28</v>
      </c>
    </row>
    <row r="5" spans="1:17" ht="12.75">
      <c r="A5" t="s">
        <v>0</v>
      </c>
      <c r="B5">
        <v>7691</v>
      </c>
      <c r="C5" t="s">
        <v>3</v>
      </c>
      <c r="D5">
        <v>4</v>
      </c>
      <c r="E5">
        <v>0</v>
      </c>
      <c r="F5">
        <v>0</v>
      </c>
      <c r="G5">
        <v>0</v>
      </c>
      <c r="H5">
        <f t="shared" si="0"/>
        <v>0</v>
      </c>
      <c r="K5" s="5" t="s">
        <v>1</v>
      </c>
      <c r="L5" s="9">
        <f aca="true" t="shared" si="1" ref="L5:L10">AVERAGE(B3,B10,B17,B24,B31,B38,B45,B52,B59,B66,B73,B80)/1000</f>
        <v>22.427333333333333</v>
      </c>
      <c r="M5" s="6">
        <f aca="true" t="shared" si="2" ref="M5:Q10">AVERAGE(D3,D10,D17,D24,D31,D38,D45,D52,D59,D66,D73,D80)</f>
        <v>5.416666666666667</v>
      </c>
      <c r="N5" s="6">
        <f t="shared" si="2"/>
        <v>0.4166666666666667</v>
      </c>
      <c r="O5" s="6">
        <f t="shared" si="2"/>
        <v>0.25</v>
      </c>
      <c r="P5" s="6">
        <f t="shared" si="2"/>
        <v>0.16666666666666666</v>
      </c>
      <c r="Q5" s="6">
        <f t="shared" si="2"/>
        <v>0.8333333333333334</v>
      </c>
    </row>
    <row r="6" spans="1:17" ht="12.75">
      <c r="A6" t="s">
        <v>0</v>
      </c>
      <c r="B6">
        <v>13600</v>
      </c>
      <c r="C6" t="s">
        <v>4</v>
      </c>
      <c r="D6">
        <v>6</v>
      </c>
      <c r="E6">
        <v>1</v>
      </c>
      <c r="F6">
        <v>0</v>
      </c>
      <c r="G6">
        <v>0</v>
      </c>
      <c r="H6">
        <f t="shared" si="0"/>
        <v>1</v>
      </c>
      <c r="K6" s="5" t="s">
        <v>2</v>
      </c>
      <c r="L6" s="9">
        <f t="shared" si="1"/>
        <v>7.6585</v>
      </c>
      <c r="M6" s="6">
        <f t="shared" si="2"/>
        <v>3.5</v>
      </c>
      <c r="N6" s="6">
        <f t="shared" si="2"/>
        <v>0</v>
      </c>
      <c r="O6" s="6">
        <f t="shared" si="2"/>
        <v>0</v>
      </c>
      <c r="P6" s="6">
        <f t="shared" si="2"/>
        <v>0.16666666666666666</v>
      </c>
      <c r="Q6" s="6">
        <f t="shared" si="2"/>
        <v>0.16666666666666666</v>
      </c>
    </row>
    <row r="7" spans="1:17" ht="12.75">
      <c r="A7" t="s">
        <v>0</v>
      </c>
      <c r="B7">
        <v>15803</v>
      </c>
      <c r="C7" t="s">
        <v>5</v>
      </c>
      <c r="D7">
        <v>5</v>
      </c>
      <c r="E7">
        <v>1</v>
      </c>
      <c r="F7">
        <v>0</v>
      </c>
      <c r="G7">
        <v>0</v>
      </c>
      <c r="H7">
        <f t="shared" si="0"/>
        <v>1</v>
      </c>
      <c r="K7" s="5" t="s">
        <v>3</v>
      </c>
      <c r="L7" s="11">
        <f t="shared" si="1"/>
        <v>11.257833333333334</v>
      </c>
      <c r="M7" s="10">
        <f t="shared" si="2"/>
        <v>4.666666666666667</v>
      </c>
      <c r="N7" s="10">
        <f t="shared" si="2"/>
        <v>0.16666666666666666</v>
      </c>
      <c r="O7" s="10">
        <f t="shared" si="2"/>
        <v>0.08333333333333333</v>
      </c>
      <c r="P7" s="10">
        <f t="shared" si="2"/>
        <v>0.08333333333333333</v>
      </c>
      <c r="Q7" s="10">
        <f t="shared" si="2"/>
        <v>0.3333333333333333</v>
      </c>
    </row>
    <row r="8" spans="1:17" ht="12.75">
      <c r="A8" t="s">
        <v>0</v>
      </c>
      <c r="B8">
        <v>7240</v>
      </c>
      <c r="C8" t="s">
        <v>6</v>
      </c>
      <c r="D8">
        <v>4</v>
      </c>
      <c r="E8">
        <v>0</v>
      </c>
      <c r="F8">
        <v>0</v>
      </c>
      <c r="G8">
        <v>0</v>
      </c>
      <c r="H8">
        <f t="shared" si="0"/>
        <v>0</v>
      </c>
      <c r="K8" s="5" t="s">
        <v>4</v>
      </c>
      <c r="L8" s="11">
        <f t="shared" si="1"/>
        <v>11.055166666666667</v>
      </c>
      <c r="M8" s="10">
        <f t="shared" si="2"/>
        <v>5.333333333333333</v>
      </c>
      <c r="N8" s="10">
        <f t="shared" si="2"/>
        <v>0.3333333333333333</v>
      </c>
      <c r="O8" s="10">
        <f t="shared" si="2"/>
        <v>0</v>
      </c>
      <c r="P8" s="10">
        <f t="shared" si="2"/>
        <v>0</v>
      </c>
      <c r="Q8" s="10">
        <f t="shared" si="2"/>
        <v>0.3333333333333333</v>
      </c>
    </row>
    <row r="9" spans="11:17" ht="12.75">
      <c r="K9" s="5" t="s">
        <v>5</v>
      </c>
      <c r="L9" s="11">
        <f t="shared" si="1"/>
        <v>10.920583333333333</v>
      </c>
      <c r="M9" s="10">
        <f t="shared" si="2"/>
        <v>5</v>
      </c>
      <c r="N9" s="10">
        <f t="shared" si="2"/>
        <v>0.25</v>
      </c>
      <c r="O9" s="10">
        <f t="shared" si="2"/>
        <v>0.16666666666666666</v>
      </c>
      <c r="P9" s="10">
        <f t="shared" si="2"/>
        <v>0.08333333333333333</v>
      </c>
      <c r="Q9" s="10">
        <f t="shared" si="2"/>
        <v>0.5</v>
      </c>
    </row>
    <row r="10" spans="1:17" ht="12.75">
      <c r="A10" t="s">
        <v>7</v>
      </c>
      <c r="B10">
        <f>3566+10445</f>
        <v>14011</v>
      </c>
      <c r="C10" t="s">
        <v>1</v>
      </c>
      <c r="D10">
        <v>8</v>
      </c>
      <c r="E10">
        <v>0</v>
      </c>
      <c r="F10">
        <v>0</v>
      </c>
      <c r="G10">
        <v>1</v>
      </c>
      <c r="H10">
        <f t="shared" si="0"/>
        <v>1</v>
      </c>
      <c r="K10" s="5" t="s">
        <v>6</v>
      </c>
      <c r="L10" s="11">
        <f t="shared" si="1"/>
        <v>9.581416666666666</v>
      </c>
      <c r="M10" s="10">
        <f t="shared" si="2"/>
        <v>4.5</v>
      </c>
      <c r="N10" s="10">
        <f t="shared" si="2"/>
        <v>0.3333333333333333</v>
      </c>
      <c r="O10" s="10">
        <f t="shared" si="2"/>
        <v>0.08333333333333333</v>
      </c>
      <c r="P10" s="10">
        <f t="shared" si="2"/>
        <v>0</v>
      </c>
      <c r="Q10" s="10">
        <f t="shared" si="2"/>
        <v>0.4166666666666667</v>
      </c>
    </row>
    <row r="11" spans="1:8" ht="12.75">
      <c r="A11" t="s">
        <v>7</v>
      </c>
      <c r="B11">
        <v>8842</v>
      </c>
      <c r="C11" t="s">
        <v>2</v>
      </c>
      <c r="D11">
        <v>3</v>
      </c>
      <c r="E11">
        <v>0</v>
      </c>
      <c r="F11">
        <v>0</v>
      </c>
      <c r="G11">
        <v>0</v>
      </c>
      <c r="H11">
        <f t="shared" si="0"/>
        <v>0</v>
      </c>
    </row>
    <row r="12" spans="1:17" ht="12.75">
      <c r="A12" t="s">
        <v>7</v>
      </c>
      <c r="B12">
        <v>8583</v>
      </c>
      <c r="C12" t="s">
        <v>3</v>
      </c>
      <c r="D12">
        <v>4</v>
      </c>
      <c r="E12">
        <v>0</v>
      </c>
      <c r="F12">
        <v>0</v>
      </c>
      <c r="G12">
        <v>0</v>
      </c>
      <c r="H12">
        <f t="shared" si="0"/>
        <v>0</v>
      </c>
      <c r="K12" s="6" t="s">
        <v>31</v>
      </c>
      <c r="L12" s="6">
        <f aca="true" t="shared" si="3" ref="L12:Q12">AVERAGE(L5,L6,L7,L8,L9,L10)</f>
        <v>12.150138888888888</v>
      </c>
      <c r="M12" s="6">
        <f t="shared" si="3"/>
        <v>4.736111111111112</v>
      </c>
      <c r="N12" s="6">
        <f t="shared" si="3"/>
        <v>0.25</v>
      </c>
      <c r="O12" s="6">
        <f t="shared" si="3"/>
        <v>0.09722222222222222</v>
      </c>
      <c r="P12" s="6">
        <f t="shared" si="3"/>
        <v>0.08333333333333333</v>
      </c>
      <c r="Q12" s="6">
        <f t="shared" si="3"/>
        <v>0.4305555555555555</v>
      </c>
    </row>
    <row r="13" spans="1:17" ht="12.75">
      <c r="A13" t="s">
        <v>7</v>
      </c>
      <c r="B13">
        <v>15693</v>
      </c>
      <c r="C13" t="s">
        <v>4</v>
      </c>
      <c r="D13">
        <v>7</v>
      </c>
      <c r="E13">
        <v>2</v>
      </c>
      <c r="F13">
        <v>0</v>
      </c>
      <c r="G13">
        <v>0</v>
      </c>
      <c r="H13">
        <f t="shared" si="0"/>
        <v>2</v>
      </c>
      <c r="K13" s="6" t="s">
        <v>32</v>
      </c>
      <c r="L13" s="10">
        <f aca="true" t="shared" si="4" ref="L13:Q13">AVERAGE(L7,L8,L9,L10)</f>
        <v>10.70375</v>
      </c>
      <c r="M13" s="10">
        <f t="shared" si="4"/>
        <v>4.875</v>
      </c>
      <c r="N13" s="10">
        <f t="shared" si="4"/>
        <v>0.2708333333333333</v>
      </c>
      <c r="O13" s="10">
        <f t="shared" si="4"/>
        <v>0.08333333333333333</v>
      </c>
      <c r="P13" s="10">
        <f t="shared" si="4"/>
        <v>0.041666666666666664</v>
      </c>
      <c r="Q13" s="10">
        <f t="shared" si="4"/>
        <v>0.3958333333333333</v>
      </c>
    </row>
    <row r="14" spans="1:17" ht="12.75">
      <c r="A14" t="s">
        <v>7</v>
      </c>
      <c r="B14">
        <v>5458</v>
      </c>
      <c r="C14" t="s">
        <v>5</v>
      </c>
      <c r="D14">
        <v>4</v>
      </c>
      <c r="E14">
        <v>0</v>
      </c>
      <c r="F14">
        <v>0</v>
      </c>
      <c r="G14">
        <v>0</v>
      </c>
      <c r="H14">
        <f t="shared" si="0"/>
        <v>0</v>
      </c>
      <c r="K14" s="7"/>
      <c r="L14" s="7"/>
      <c r="M14" s="7"/>
      <c r="N14" s="7"/>
      <c r="O14" s="7"/>
      <c r="P14" s="7"/>
      <c r="Q14" s="7"/>
    </row>
    <row r="15" spans="1:17" ht="12.75">
      <c r="A15" t="s">
        <v>7</v>
      </c>
      <c r="B15">
        <v>10425</v>
      </c>
      <c r="C15" t="s">
        <v>6</v>
      </c>
      <c r="D15">
        <v>5</v>
      </c>
      <c r="E15">
        <v>1</v>
      </c>
      <c r="F15">
        <v>0</v>
      </c>
      <c r="G15">
        <v>0</v>
      </c>
      <c r="H15">
        <f t="shared" si="0"/>
        <v>1</v>
      </c>
      <c r="K15" s="8"/>
      <c r="L15" s="8"/>
      <c r="M15" s="3"/>
      <c r="N15" s="3"/>
      <c r="O15" s="3"/>
      <c r="P15" s="3"/>
      <c r="Q15" s="3"/>
    </row>
    <row r="16" spans="11:17" ht="12.75">
      <c r="K16" s="8"/>
      <c r="L16" s="8"/>
      <c r="M16" s="3"/>
      <c r="N16" s="3"/>
      <c r="O16" s="3"/>
      <c r="P16" s="3"/>
      <c r="Q16" s="3"/>
    </row>
    <row r="17" spans="1:17" ht="12.75">
      <c r="A17" t="s">
        <v>8</v>
      </c>
      <c r="B17">
        <v>10706</v>
      </c>
      <c r="C17" t="s">
        <v>1</v>
      </c>
      <c r="D17">
        <v>4</v>
      </c>
      <c r="E17">
        <v>0</v>
      </c>
      <c r="F17">
        <v>0</v>
      </c>
      <c r="G17">
        <v>0</v>
      </c>
      <c r="H17">
        <f t="shared" si="0"/>
        <v>0</v>
      </c>
      <c r="K17" s="8"/>
      <c r="L17" s="8"/>
      <c r="M17" s="3"/>
      <c r="N17" s="3"/>
      <c r="O17" s="3"/>
      <c r="P17" s="3"/>
      <c r="Q17" s="3"/>
    </row>
    <row r="18" spans="1:17" ht="12.75">
      <c r="A18" t="s">
        <v>8</v>
      </c>
      <c r="B18">
        <v>6750</v>
      </c>
      <c r="C18" t="s">
        <v>2</v>
      </c>
      <c r="D18">
        <v>3</v>
      </c>
      <c r="E18">
        <v>0</v>
      </c>
      <c r="F18">
        <v>0</v>
      </c>
      <c r="G18">
        <v>0</v>
      </c>
      <c r="H18">
        <f t="shared" si="0"/>
        <v>0</v>
      </c>
      <c r="K18" s="8"/>
      <c r="L18" s="8"/>
      <c r="M18" s="3"/>
      <c r="N18" s="3"/>
      <c r="O18" s="3"/>
      <c r="P18" s="3"/>
      <c r="Q18" s="3"/>
    </row>
    <row r="19" spans="1:17" ht="12.75">
      <c r="A19" t="s">
        <v>8</v>
      </c>
      <c r="B19">
        <v>9714</v>
      </c>
      <c r="C19" t="s">
        <v>3</v>
      </c>
      <c r="D19">
        <v>4</v>
      </c>
      <c r="E19">
        <v>0</v>
      </c>
      <c r="F19">
        <v>0</v>
      </c>
      <c r="G19">
        <v>0</v>
      </c>
      <c r="H19">
        <f t="shared" si="0"/>
        <v>0</v>
      </c>
      <c r="K19" s="8"/>
      <c r="L19" s="8"/>
      <c r="M19" s="3"/>
      <c r="N19" s="3"/>
      <c r="O19" s="3"/>
      <c r="P19" s="3"/>
      <c r="Q19" s="3"/>
    </row>
    <row r="20" spans="1:17" ht="12.75">
      <c r="A20" t="s">
        <v>8</v>
      </c>
      <c r="B20">
        <v>8282</v>
      </c>
      <c r="C20" t="s">
        <v>4</v>
      </c>
      <c r="D20">
        <v>5</v>
      </c>
      <c r="E20">
        <v>0</v>
      </c>
      <c r="F20">
        <v>0</v>
      </c>
      <c r="G20">
        <v>0</v>
      </c>
      <c r="H20">
        <f t="shared" si="0"/>
        <v>0</v>
      </c>
      <c r="K20" s="8"/>
      <c r="L20" s="8"/>
      <c r="M20" s="3"/>
      <c r="N20" s="3"/>
      <c r="O20" s="3"/>
      <c r="P20" s="3"/>
      <c r="Q20" s="3"/>
    </row>
    <row r="21" spans="1:8" ht="12.75">
      <c r="A21" t="s">
        <v>8</v>
      </c>
      <c r="B21">
        <v>9764</v>
      </c>
      <c r="C21" t="s">
        <v>5</v>
      </c>
      <c r="D21">
        <v>5</v>
      </c>
      <c r="E21">
        <v>1</v>
      </c>
      <c r="F21">
        <v>0</v>
      </c>
      <c r="G21">
        <v>0</v>
      </c>
      <c r="H21">
        <f t="shared" si="0"/>
        <v>1</v>
      </c>
    </row>
    <row r="22" spans="1:8" ht="12.75">
      <c r="A22" t="s">
        <v>8</v>
      </c>
      <c r="B22">
        <v>5218</v>
      </c>
      <c r="C22" t="s">
        <v>6</v>
      </c>
      <c r="D22">
        <v>4</v>
      </c>
      <c r="E22">
        <v>0</v>
      </c>
      <c r="F22">
        <v>0</v>
      </c>
      <c r="G22">
        <v>0</v>
      </c>
      <c r="H22">
        <f t="shared" si="0"/>
        <v>0</v>
      </c>
    </row>
    <row r="24" spans="1:8" ht="12.75">
      <c r="A24" t="s">
        <v>9</v>
      </c>
      <c r="B24">
        <v>16744</v>
      </c>
      <c r="C24" t="s">
        <v>1</v>
      </c>
      <c r="D24">
        <v>4</v>
      </c>
      <c r="E24">
        <v>0</v>
      </c>
      <c r="F24">
        <v>0</v>
      </c>
      <c r="G24">
        <v>0</v>
      </c>
      <c r="H24">
        <f t="shared" si="0"/>
        <v>0</v>
      </c>
    </row>
    <row r="25" spans="1:8" ht="12.75">
      <c r="A25" t="s">
        <v>9</v>
      </c>
      <c r="B25">
        <v>7410</v>
      </c>
      <c r="C25" t="s">
        <v>2</v>
      </c>
      <c r="D25">
        <v>3</v>
      </c>
      <c r="E25">
        <v>0</v>
      </c>
      <c r="F25">
        <v>0</v>
      </c>
      <c r="G25">
        <v>0</v>
      </c>
      <c r="H25">
        <f t="shared" si="0"/>
        <v>0</v>
      </c>
    </row>
    <row r="26" spans="1:8" ht="12.75">
      <c r="A26" t="s">
        <v>9</v>
      </c>
      <c r="B26">
        <f>4897+11777</f>
        <v>16674</v>
      </c>
      <c r="C26" t="s">
        <v>3</v>
      </c>
      <c r="D26">
        <v>8</v>
      </c>
      <c r="E26">
        <v>0</v>
      </c>
      <c r="F26">
        <v>0</v>
      </c>
      <c r="G26">
        <v>1</v>
      </c>
      <c r="H26">
        <f t="shared" si="0"/>
        <v>1</v>
      </c>
    </row>
    <row r="27" spans="1:8" ht="12.75">
      <c r="A27" t="s">
        <v>9</v>
      </c>
      <c r="B27">
        <v>13259</v>
      </c>
      <c r="C27" t="s">
        <v>4</v>
      </c>
      <c r="D27">
        <v>5</v>
      </c>
      <c r="E27">
        <v>0</v>
      </c>
      <c r="F27">
        <v>0</v>
      </c>
      <c r="G27">
        <v>0</v>
      </c>
      <c r="H27">
        <f t="shared" si="0"/>
        <v>0</v>
      </c>
    </row>
    <row r="28" spans="1:8" ht="12.75">
      <c r="A28" t="s">
        <v>9</v>
      </c>
      <c r="B28">
        <v>8852</v>
      </c>
      <c r="C28" t="s">
        <v>5</v>
      </c>
      <c r="D28">
        <v>4</v>
      </c>
      <c r="E28">
        <v>0</v>
      </c>
      <c r="F28">
        <v>0</v>
      </c>
      <c r="G28">
        <v>0</v>
      </c>
      <c r="H28">
        <f t="shared" si="0"/>
        <v>0</v>
      </c>
    </row>
    <row r="29" spans="1:8" ht="12.75">
      <c r="A29" t="s">
        <v>9</v>
      </c>
      <c r="B29">
        <v>8462</v>
      </c>
      <c r="C29" t="s">
        <v>6</v>
      </c>
      <c r="D29">
        <v>4</v>
      </c>
      <c r="E29">
        <v>0</v>
      </c>
      <c r="F29">
        <v>0</v>
      </c>
      <c r="G29">
        <v>0</v>
      </c>
      <c r="H29">
        <f t="shared" si="0"/>
        <v>0</v>
      </c>
    </row>
    <row r="31" spans="1:8" ht="12.75">
      <c r="A31" t="s">
        <v>10</v>
      </c>
      <c r="B31">
        <v>10225</v>
      </c>
      <c r="C31" t="s">
        <v>1</v>
      </c>
      <c r="D31">
        <v>4</v>
      </c>
      <c r="E31">
        <v>0</v>
      </c>
      <c r="F31">
        <v>0</v>
      </c>
      <c r="G31">
        <v>0</v>
      </c>
      <c r="H31">
        <f t="shared" si="0"/>
        <v>0</v>
      </c>
    </row>
    <row r="32" spans="1:8" ht="12.75">
      <c r="A32" t="s">
        <v>10</v>
      </c>
      <c r="B32">
        <v>4737</v>
      </c>
      <c r="C32" t="s">
        <v>2</v>
      </c>
      <c r="D32">
        <v>3</v>
      </c>
      <c r="E32">
        <v>0</v>
      </c>
      <c r="F32">
        <v>0</v>
      </c>
      <c r="G32">
        <v>0</v>
      </c>
      <c r="H32">
        <f t="shared" si="0"/>
        <v>0</v>
      </c>
    </row>
    <row r="33" spans="1:8" ht="12.75">
      <c r="A33" t="s">
        <v>10</v>
      </c>
      <c r="B33">
        <v>10606</v>
      </c>
      <c r="C33" t="s">
        <v>3</v>
      </c>
      <c r="D33">
        <v>5</v>
      </c>
      <c r="E33">
        <v>1</v>
      </c>
      <c r="F33">
        <v>0</v>
      </c>
      <c r="G33">
        <v>0</v>
      </c>
      <c r="H33">
        <f t="shared" si="0"/>
        <v>1</v>
      </c>
    </row>
    <row r="34" spans="1:8" ht="12.75">
      <c r="A34" t="s">
        <v>10</v>
      </c>
      <c r="B34">
        <v>9794</v>
      </c>
      <c r="C34" t="s">
        <v>4</v>
      </c>
      <c r="D34">
        <v>5</v>
      </c>
      <c r="E34">
        <v>0</v>
      </c>
      <c r="F34">
        <v>0</v>
      </c>
      <c r="G34">
        <v>0</v>
      </c>
      <c r="H34">
        <f t="shared" si="0"/>
        <v>0</v>
      </c>
    </row>
    <row r="35" spans="1:8" ht="12.75">
      <c r="A35" t="s">
        <v>10</v>
      </c>
      <c r="B35">
        <v>5999</v>
      </c>
      <c r="C35" t="s">
        <v>5</v>
      </c>
      <c r="D35">
        <v>4</v>
      </c>
      <c r="E35">
        <v>0</v>
      </c>
      <c r="F35">
        <v>0</v>
      </c>
      <c r="G35">
        <v>0</v>
      </c>
      <c r="H35">
        <f t="shared" si="0"/>
        <v>0</v>
      </c>
    </row>
    <row r="36" spans="1:8" ht="12.75">
      <c r="A36" t="s">
        <v>10</v>
      </c>
      <c r="B36">
        <v>6299</v>
      </c>
      <c r="C36" t="s">
        <v>6</v>
      </c>
      <c r="D36">
        <v>4</v>
      </c>
      <c r="E36">
        <v>0</v>
      </c>
      <c r="F36">
        <v>0</v>
      </c>
      <c r="G36">
        <v>0</v>
      </c>
      <c r="H36">
        <f t="shared" si="0"/>
        <v>0</v>
      </c>
    </row>
    <row r="38" spans="1:8" ht="12.75">
      <c r="A38" t="s">
        <v>11</v>
      </c>
      <c r="B38">
        <v>14311</v>
      </c>
      <c r="C38" t="s">
        <v>1</v>
      </c>
      <c r="D38">
        <v>4</v>
      </c>
      <c r="E38">
        <v>0</v>
      </c>
      <c r="F38">
        <v>0</v>
      </c>
      <c r="G38">
        <v>0</v>
      </c>
      <c r="H38">
        <f t="shared" si="0"/>
        <v>0</v>
      </c>
    </row>
    <row r="39" spans="1:8" ht="12.75">
      <c r="A39" t="s">
        <v>11</v>
      </c>
      <c r="B39">
        <v>6119</v>
      </c>
      <c r="C39" t="s">
        <v>2</v>
      </c>
      <c r="D39">
        <v>3</v>
      </c>
      <c r="E39">
        <v>0</v>
      </c>
      <c r="F39">
        <v>0</v>
      </c>
      <c r="G39">
        <v>0</v>
      </c>
      <c r="H39">
        <f t="shared" si="0"/>
        <v>0</v>
      </c>
    </row>
    <row r="40" spans="1:8" ht="12.75">
      <c r="A40" t="s">
        <v>11</v>
      </c>
      <c r="B40">
        <v>18757</v>
      </c>
      <c r="C40" t="s">
        <v>3</v>
      </c>
      <c r="D40">
        <v>6</v>
      </c>
      <c r="E40">
        <v>0</v>
      </c>
      <c r="F40">
        <v>1</v>
      </c>
      <c r="G40">
        <v>0</v>
      </c>
      <c r="H40">
        <f t="shared" si="0"/>
        <v>1</v>
      </c>
    </row>
    <row r="41" spans="1:8" ht="12.75">
      <c r="A41" t="s">
        <v>11</v>
      </c>
      <c r="B41">
        <v>7260</v>
      </c>
      <c r="C41" t="s">
        <v>4</v>
      </c>
      <c r="D41">
        <v>5</v>
      </c>
      <c r="E41">
        <v>0</v>
      </c>
      <c r="F41">
        <v>0</v>
      </c>
      <c r="G41">
        <v>0</v>
      </c>
      <c r="H41">
        <f t="shared" si="0"/>
        <v>0</v>
      </c>
    </row>
    <row r="42" spans="1:8" ht="12.75">
      <c r="A42" t="s">
        <v>11</v>
      </c>
      <c r="B42">
        <v>6519</v>
      </c>
      <c r="C42" t="s">
        <v>5</v>
      </c>
      <c r="D42">
        <v>4</v>
      </c>
      <c r="E42">
        <v>0</v>
      </c>
      <c r="F42">
        <v>0</v>
      </c>
      <c r="G42">
        <v>0</v>
      </c>
      <c r="H42">
        <f t="shared" si="0"/>
        <v>0</v>
      </c>
    </row>
    <row r="43" spans="1:8" ht="12.75">
      <c r="A43" t="s">
        <v>11</v>
      </c>
      <c r="B43">
        <v>6550</v>
      </c>
      <c r="C43" t="s">
        <v>6</v>
      </c>
      <c r="D43">
        <v>4</v>
      </c>
      <c r="E43">
        <v>0</v>
      </c>
      <c r="F43">
        <v>0</v>
      </c>
      <c r="G43">
        <v>0</v>
      </c>
      <c r="H43">
        <f t="shared" si="0"/>
        <v>0</v>
      </c>
    </row>
    <row r="45" spans="1:8" ht="12.75">
      <c r="A45" t="s">
        <v>12</v>
      </c>
      <c r="B45">
        <v>14922</v>
      </c>
      <c r="C45" t="s">
        <v>1</v>
      </c>
      <c r="D45">
        <v>4</v>
      </c>
      <c r="E45">
        <v>0</v>
      </c>
      <c r="F45">
        <v>0</v>
      </c>
      <c r="G45">
        <v>0</v>
      </c>
      <c r="H45">
        <f t="shared" si="0"/>
        <v>0</v>
      </c>
    </row>
    <row r="46" spans="1:8" ht="12.75">
      <c r="A46" t="s">
        <v>12</v>
      </c>
      <c r="B46">
        <v>6349</v>
      </c>
      <c r="C46" t="s">
        <v>2</v>
      </c>
      <c r="D46">
        <v>3</v>
      </c>
      <c r="E46">
        <v>0</v>
      </c>
      <c r="F46">
        <v>0</v>
      </c>
      <c r="G46">
        <v>0</v>
      </c>
      <c r="H46">
        <f t="shared" si="0"/>
        <v>0</v>
      </c>
    </row>
    <row r="47" spans="1:8" ht="12.75">
      <c r="A47" t="s">
        <v>12</v>
      </c>
      <c r="B47">
        <v>7470</v>
      </c>
      <c r="C47" t="s">
        <v>3</v>
      </c>
      <c r="D47">
        <v>4</v>
      </c>
      <c r="E47">
        <v>0</v>
      </c>
      <c r="F47">
        <v>0</v>
      </c>
      <c r="G47">
        <v>0</v>
      </c>
      <c r="H47">
        <f t="shared" si="0"/>
        <v>0</v>
      </c>
    </row>
    <row r="48" spans="1:8" ht="12.75">
      <c r="A48" t="s">
        <v>12</v>
      </c>
      <c r="B48">
        <v>8422</v>
      </c>
      <c r="C48" t="s">
        <v>4</v>
      </c>
      <c r="D48">
        <v>5</v>
      </c>
      <c r="E48">
        <v>0</v>
      </c>
      <c r="F48">
        <v>0</v>
      </c>
      <c r="G48">
        <v>0</v>
      </c>
      <c r="H48">
        <f t="shared" si="0"/>
        <v>0</v>
      </c>
    </row>
    <row r="49" spans="1:8" ht="12.75">
      <c r="A49" t="s">
        <v>12</v>
      </c>
      <c r="B49">
        <v>6859</v>
      </c>
      <c r="C49" t="s">
        <v>5</v>
      </c>
      <c r="D49">
        <v>4</v>
      </c>
      <c r="E49">
        <v>0</v>
      </c>
      <c r="F49">
        <v>0</v>
      </c>
      <c r="G49">
        <v>0</v>
      </c>
      <c r="H49">
        <f t="shared" si="0"/>
        <v>0</v>
      </c>
    </row>
    <row r="50" spans="1:8" ht="12.75">
      <c r="A50" t="s">
        <v>12</v>
      </c>
      <c r="B50">
        <v>6320</v>
      </c>
      <c r="C50" t="s">
        <v>6</v>
      </c>
      <c r="D50">
        <v>4</v>
      </c>
      <c r="E50">
        <v>0</v>
      </c>
      <c r="F50">
        <v>0</v>
      </c>
      <c r="G50">
        <v>0</v>
      </c>
      <c r="H50">
        <f t="shared" si="0"/>
        <v>0</v>
      </c>
    </row>
    <row r="52" spans="1:8" ht="12.75">
      <c r="A52" t="s">
        <v>13</v>
      </c>
      <c r="B52">
        <v>30924</v>
      </c>
      <c r="C52" t="s">
        <v>1</v>
      </c>
      <c r="D52">
        <v>6</v>
      </c>
      <c r="E52">
        <v>1</v>
      </c>
      <c r="F52">
        <v>1</v>
      </c>
      <c r="G52">
        <v>0</v>
      </c>
      <c r="H52">
        <f t="shared" si="0"/>
        <v>2</v>
      </c>
    </row>
    <row r="53" spans="1:8" ht="12.75">
      <c r="A53" t="s">
        <v>13</v>
      </c>
      <c r="B53">
        <f>3045+4717+9113</f>
        <v>16875</v>
      </c>
      <c r="C53" t="s">
        <v>2</v>
      </c>
      <c r="D53">
        <v>9</v>
      </c>
      <c r="E53">
        <v>0</v>
      </c>
      <c r="F53">
        <v>0</v>
      </c>
      <c r="G53">
        <v>2</v>
      </c>
      <c r="H53">
        <f t="shared" si="0"/>
        <v>2</v>
      </c>
    </row>
    <row r="54" spans="1:8" ht="12.75">
      <c r="A54" t="s">
        <v>13</v>
      </c>
      <c r="B54">
        <v>17596</v>
      </c>
      <c r="C54" t="s">
        <v>3</v>
      </c>
      <c r="D54">
        <v>5</v>
      </c>
      <c r="E54">
        <v>1</v>
      </c>
      <c r="F54">
        <v>0</v>
      </c>
      <c r="G54">
        <v>0</v>
      </c>
      <c r="H54">
        <f t="shared" si="0"/>
        <v>1</v>
      </c>
    </row>
    <row r="55" spans="1:8" ht="12.75">
      <c r="A55" t="s">
        <v>13</v>
      </c>
      <c r="B55">
        <v>14191</v>
      </c>
      <c r="C55" t="s">
        <v>4</v>
      </c>
      <c r="D55">
        <v>5</v>
      </c>
      <c r="E55">
        <v>0</v>
      </c>
      <c r="F55">
        <v>0</v>
      </c>
      <c r="G55">
        <v>0</v>
      </c>
      <c r="H55">
        <f t="shared" si="0"/>
        <v>0</v>
      </c>
    </row>
    <row r="56" spans="1:8" ht="12.75">
      <c r="A56" t="s">
        <v>13</v>
      </c>
      <c r="B56">
        <v>12839</v>
      </c>
      <c r="C56" t="s">
        <v>5</v>
      </c>
      <c r="D56">
        <v>5</v>
      </c>
      <c r="E56">
        <v>1</v>
      </c>
      <c r="F56">
        <v>0</v>
      </c>
      <c r="G56">
        <v>0</v>
      </c>
      <c r="H56">
        <f t="shared" si="0"/>
        <v>1</v>
      </c>
    </row>
    <row r="57" spans="1:8" ht="12.75">
      <c r="A57" t="s">
        <v>13</v>
      </c>
      <c r="B57">
        <v>8763</v>
      </c>
      <c r="C57" t="s">
        <v>6</v>
      </c>
      <c r="D57">
        <v>5</v>
      </c>
      <c r="E57">
        <v>1</v>
      </c>
      <c r="F57">
        <v>0</v>
      </c>
      <c r="G57">
        <v>0</v>
      </c>
      <c r="H57">
        <f t="shared" si="0"/>
        <v>1</v>
      </c>
    </row>
    <row r="59" spans="1:8" ht="12.75">
      <c r="A59" t="s">
        <v>14</v>
      </c>
      <c r="B59">
        <v>57673</v>
      </c>
      <c r="C59" t="s">
        <v>1</v>
      </c>
      <c r="D59">
        <v>7</v>
      </c>
      <c r="E59">
        <v>1</v>
      </c>
      <c r="F59">
        <v>1</v>
      </c>
      <c r="G59">
        <v>0</v>
      </c>
      <c r="H59">
        <f t="shared" si="0"/>
        <v>2</v>
      </c>
    </row>
    <row r="60" spans="1:8" ht="12.75">
      <c r="A60" t="s">
        <v>14</v>
      </c>
      <c r="B60">
        <v>8302</v>
      </c>
      <c r="C60" t="s">
        <v>2</v>
      </c>
      <c r="D60">
        <v>3</v>
      </c>
      <c r="E60">
        <v>0</v>
      </c>
      <c r="F60">
        <v>0</v>
      </c>
      <c r="G60">
        <v>0</v>
      </c>
      <c r="H60">
        <f t="shared" si="0"/>
        <v>0</v>
      </c>
    </row>
    <row r="61" spans="1:8" ht="12.75">
      <c r="A61" t="s">
        <v>14</v>
      </c>
      <c r="B61">
        <v>10324</v>
      </c>
      <c r="C61" t="s">
        <v>3</v>
      </c>
      <c r="D61">
        <v>4</v>
      </c>
      <c r="E61">
        <v>0</v>
      </c>
      <c r="F61">
        <v>0</v>
      </c>
      <c r="G61">
        <v>0</v>
      </c>
      <c r="H61">
        <f t="shared" si="0"/>
        <v>0</v>
      </c>
    </row>
    <row r="62" spans="1:8" ht="12.75">
      <c r="A62" t="s">
        <v>14</v>
      </c>
      <c r="B62">
        <v>8102</v>
      </c>
      <c r="C62" t="s">
        <v>4</v>
      </c>
      <c r="D62">
        <v>5</v>
      </c>
      <c r="E62">
        <v>0</v>
      </c>
      <c r="F62">
        <v>0</v>
      </c>
      <c r="G62">
        <v>0</v>
      </c>
      <c r="H62">
        <f t="shared" si="0"/>
        <v>0</v>
      </c>
    </row>
    <row r="63" spans="1:8" ht="12.75">
      <c r="A63" t="s">
        <v>14</v>
      </c>
      <c r="B63">
        <f>5908+26127</f>
        <v>32035</v>
      </c>
      <c r="C63" t="s">
        <v>5</v>
      </c>
      <c r="D63">
        <v>13</v>
      </c>
      <c r="E63">
        <v>0</v>
      </c>
      <c r="F63">
        <v>2</v>
      </c>
      <c r="G63">
        <v>1</v>
      </c>
      <c r="H63">
        <f t="shared" si="0"/>
        <v>3</v>
      </c>
    </row>
    <row r="64" spans="1:8" ht="12.75">
      <c r="A64" t="s">
        <v>14</v>
      </c>
      <c r="B64">
        <v>22532</v>
      </c>
      <c r="C64" t="s">
        <v>6</v>
      </c>
      <c r="D64">
        <v>7</v>
      </c>
      <c r="E64">
        <v>1</v>
      </c>
      <c r="F64">
        <v>1</v>
      </c>
      <c r="G64">
        <v>0</v>
      </c>
      <c r="H64">
        <f t="shared" si="0"/>
        <v>2</v>
      </c>
    </row>
    <row r="66" spans="1:8" ht="12.75">
      <c r="A66" t="s">
        <v>15</v>
      </c>
      <c r="B66">
        <f>7631+37914</f>
        <v>45545</v>
      </c>
      <c r="C66" t="s">
        <v>1</v>
      </c>
      <c r="D66">
        <v>10</v>
      </c>
      <c r="E66">
        <v>1</v>
      </c>
      <c r="F66">
        <v>1</v>
      </c>
      <c r="G66">
        <v>1</v>
      </c>
      <c r="H66">
        <f t="shared" si="0"/>
        <v>3</v>
      </c>
    </row>
    <row r="67" spans="1:8" ht="12.75">
      <c r="A67" t="s">
        <v>15</v>
      </c>
      <c r="B67">
        <v>4687</v>
      </c>
      <c r="C67" t="s">
        <v>2</v>
      </c>
      <c r="D67">
        <v>3</v>
      </c>
      <c r="E67">
        <v>0</v>
      </c>
      <c r="F67">
        <v>0</v>
      </c>
      <c r="G67">
        <v>0</v>
      </c>
      <c r="H67">
        <f t="shared" si="0"/>
        <v>0</v>
      </c>
    </row>
    <row r="68" spans="1:8" ht="12.75">
      <c r="A68" t="s">
        <v>15</v>
      </c>
      <c r="B68">
        <v>6449</v>
      </c>
      <c r="C68" t="s">
        <v>3</v>
      </c>
      <c r="D68">
        <v>4</v>
      </c>
      <c r="E68">
        <v>0</v>
      </c>
      <c r="F68">
        <v>0</v>
      </c>
      <c r="G68">
        <v>0</v>
      </c>
      <c r="H68">
        <f aca="true" t="shared" si="5" ref="H68:H85">E68+F68+G68</f>
        <v>0</v>
      </c>
    </row>
    <row r="69" spans="1:8" ht="12.75">
      <c r="A69" t="s">
        <v>15</v>
      </c>
      <c r="B69">
        <v>7190</v>
      </c>
      <c r="C69" t="s">
        <v>4</v>
      </c>
      <c r="D69">
        <v>5</v>
      </c>
      <c r="E69">
        <v>0</v>
      </c>
      <c r="F69">
        <v>0</v>
      </c>
      <c r="G69">
        <v>0</v>
      </c>
      <c r="H69">
        <f t="shared" si="5"/>
        <v>0</v>
      </c>
    </row>
    <row r="70" spans="1:8" ht="12.75">
      <c r="A70" t="s">
        <v>15</v>
      </c>
      <c r="B70">
        <v>6750</v>
      </c>
      <c r="C70" t="s">
        <v>5</v>
      </c>
      <c r="D70">
        <v>4</v>
      </c>
      <c r="E70">
        <v>0</v>
      </c>
      <c r="F70">
        <v>0</v>
      </c>
      <c r="G70">
        <v>0</v>
      </c>
      <c r="H70">
        <f t="shared" si="5"/>
        <v>0</v>
      </c>
    </row>
    <row r="71" spans="1:8" ht="12.75">
      <c r="A71" t="s">
        <v>15</v>
      </c>
      <c r="B71">
        <v>5087</v>
      </c>
      <c r="C71" t="s">
        <v>6</v>
      </c>
      <c r="D71">
        <v>4</v>
      </c>
      <c r="E71">
        <v>0</v>
      </c>
      <c r="F71">
        <v>0</v>
      </c>
      <c r="G71">
        <v>0</v>
      </c>
      <c r="H71">
        <f t="shared" si="5"/>
        <v>0</v>
      </c>
    </row>
    <row r="73" spans="1:8" ht="12.75">
      <c r="A73" t="s">
        <v>16</v>
      </c>
      <c r="B73">
        <v>14230</v>
      </c>
      <c r="C73" t="s">
        <v>1</v>
      </c>
      <c r="D73">
        <v>4</v>
      </c>
      <c r="E73">
        <v>0</v>
      </c>
      <c r="F73">
        <v>0</v>
      </c>
      <c r="G73">
        <v>0</v>
      </c>
      <c r="H73">
        <f t="shared" si="5"/>
        <v>0</v>
      </c>
    </row>
    <row r="74" spans="1:8" ht="12.75">
      <c r="A74" t="s">
        <v>16</v>
      </c>
      <c r="B74">
        <v>8783</v>
      </c>
      <c r="C74" t="s">
        <v>2</v>
      </c>
      <c r="D74">
        <v>3</v>
      </c>
      <c r="E74">
        <v>0</v>
      </c>
      <c r="F74">
        <v>0</v>
      </c>
      <c r="G74">
        <v>0</v>
      </c>
      <c r="H74">
        <f t="shared" si="5"/>
        <v>0</v>
      </c>
    </row>
    <row r="75" spans="1:8" ht="12.75">
      <c r="A75" t="s">
        <v>16</v>
      </c>
      <c r="B75">
        <v>9413</v>
      </c>
      <c r="C75" t="s">
        <v>3</v>
      </c>
      <c r="D75">
        <v>4</v>
      </c>
      <c r="E75">
        <v>0</v>
      </c>
      <c r="F75">
        <v>0</v>
      </c>
      <c r="G75">
        <v>0</v>
      </c>
      <c r="H75">
        <f t="shared" si="5"/>
        <v>0</v>
      </c>
    </row>
    <row r="76" spans="1:8" ht="12.75">
      <c r="A76" t="s">
        <v>16</v>
      </c>
      <c r="B76">
        <v>16945</v>
      </c>
      <c r="C76" t="s">
        <v>4</v>
      </c>
      <c r="D76">
        <v>6</v>
      </c>
      <c r="E76">
        <v>1</v>
      </c>
      <c r="F76">
        <v>0</v>
      </c>
      <c r="G76">
        <v>0</v>
      </c>
      <c r="H76">
        <f t="shared" si="5"/>
        <v>1</v>
      </c>
    </row>
    <row r="77" spans="1:8" ht="12.75">
      <c r="A77" t="s">
        <v>16</v>
      </c>
      <c r="B77">
        <v>11016</v>
      </c>
      <c r="C77" t="s">
        <v>5</v>
      </c>
      <c r="D77">
        <v>4</v>
      </c>
      <c r="E77">
        <v>0</v>
      </c>
      <c r="F77">
        <v>0</v>
      </c>
      <c r="G77">
        <v>0</v>
      </c>
      <c r="H77">
        <f t="shared" si="5"/>
        <v>0</v>
      </c>
    </row>
    <row r="78" spans="1:8" ht="12.75">
      <c r="A78" t="s">
        <v>16</v>
      </c>
      <c r="B78">
        <v>19298</v>
      </c>
      <c r="C78" t="s">
        <v>6</v>
      </c>
      <c r="D78">
        <v>5</v>
      </c>
      <c r="E78">
        <v>1</v>
      </c>
      <c r="F78">
        <v>0</v>
      </c>
      <c r="G78">
        <v>0</v>
      </c>
      <c r="H78">
        <f t="shared" si="5"/>
        <v>1</v>
      </c>
    </row>
    <row r="80" spans="1:8" ht="12.75">
      <c r="A80" t="s">
        <v>17</v>
      </c>
      <c r="B80">
        <v>25376</v>
      </c>
      <c r="C80" t="s">
        <v>1</v>
      </c>
      <c r="D80">
        <v>5</v>
      </c>
      <c r="E80">
        <v>1</v>
      </c>
      <c r="F80">
        <v>0</v>
      </c>
      <c r="G80">
        <v>0</v>
      </c>
      <c r="H80">
        <f t="shared" si="5"/>
        <v>1</v>
      </c>
    </row>
    <row r="81" spans="1:8" ht="12.75">
      <c r="A81" t="s">
        <v>17</v>
      </c>
      <c r="B81">
        <v>7761</v>
      </c>
      <c r="C81" t="s">
        <v>2</v>
      </c>
      <c r="D81">
        <v>3</v>
      </c>
      <c r="E81">
        <v>0</v>
      </c>
      <c r="F81">
        <v>0</v>
      </c>
      <c r="G81">
        <v>0</v>
      </c>
      <c r="H81">
        <f t="shared" si="5"/>
        <v>0</v>
      </c>
    </row>
    <row r="82" spans="1:8" ht="12.75">
      <c r="A82" t="s">
        <v>17</v>
      </c>
      <c r="B82">
        <v>11817</v>
      </c>
      <c r="C82" t="s">
        <v>3</v>
      </c>
      <c r="D82">
        <v>4</v>
      </c>
      <c r="E82">
        <v>0</v>
      </c>
      <c r="F82">
        <v>0</v>
      </c>
      <c r="G82">
        <v>0</v>
      </c>
      <c r="H82">
        <f t="shared" si="5"/>
        <v>0</v>
      </c>
    </row>
    <row r="83" spans="1:8" ht="12.75">
      <c r="A83" t="s">
        <v>17</v>
      </c>
      <c r="B83">
        <v>9924</v>
      </c>
      <c r="C83" t="s">
        <v>4</v>
      </c>
      <c r="D83">
        <v>5</v>
      </c>
      <c r="E83">
        <v>0</v>
      </c>
      <c r="F83">
        <v>0</v>
      </c>
      <c r="G83">
        <v>0</v>
      </c>
      <c r="H83">
        <f t="shared" si="5"/>
        <v>0</v>
      </c>
    </row>
    <row r="84" spans="1:8" ht="12.75">
      <c r="A84" t="s">
        <v>17</v>
      </c>
      <c r="B84">
        <v>9153</v>
      </c>
      <c r="C84" t="s">
        <v>5</v>
      </c>
      <c r="D84">
        <v>4</v>
      </c>
      <c r="E84">
        <v>0</v>
      </c>
      <c r="F84">
        <v>0</v>
      </c>
      <c r="G84">
        <v>0</v>
      </c>
      <c r="H84">
        <f t="shared" si="5"/>
        <v>0</v>
      </c>
    </row>
    <row r="85" spans="1:8" ht="12.75">
      <c r="A85" t="s">
        <v>17</v>
      </c>
      <c r="B85">
        <v>8783</v>
      </c>
      <c r="C85" t="s">
        <v>6</v>
      </c>
      <c r="D85">
        <v>4</v>
      </c>
      <c r="E85">
        <v>0</v>
      </c>
      <c r="F85">
        <v>0</v>
      </c>
      <c r="G85">
        <v>0</v>
      </c>
      <c r="H85">
        <f t="shared" si="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V95"/>
  <sheetViews>
    <sheetView tabSelected="1" workbookViewId="0" topLeftCell="A70">
      <selection activeCell="H99" sqref="H99"/>
    </sheetView>
  </sheetViews>
  <sheetFormatPr defaultColWidth="11.421875" defaultRowHeight="12.75"/>
  <cols>
    <col min="2" max="2" width="26.421875" style="0" customWidth="1"/>
    <col min="3" max="3" width="15.28125" style="0" customWidth="1"/>
    <col min="4" max="4" width="14.57421875" style="0" customWidth="1"/>
    <col min="5" max="5" width="15.140625" style="0" customWidth="1"/>
    <col min="6" max="6" width="14.57421875" style="0" customWidth="1"/>
    <col min="7" max="7" width="14.28125" style="0" customWidth="1"/>
    <col min="8" max="8" width="15.140625" style="0" customWidth="1"/>
    <col min="11" max="11" width="31.8515625" style="0" bestFit="1" customWidth="1"/>
    <col min="12" max="12" width="19.7109375" style="0" bestFit="1" customWidth="1"/>
    <col min="13" max="13" width="16.7109375" style="0" bestFit="1" customWidth="1"/>
    <col min="14" max="14" width="25.57421875" style="0" bestFit="1" customWidth="1"/>
    <col min="15" max="15" width="12.57421875" style="0" bestFit="1" customWidth="1"/>
    <col min="16" max="16" width="12.00390625" style="0" bestFit="1" customWidth="1"/>
    <col min="17" max="17" width="15.57421875" style="0" bestFit="1" customWidth="1"/>
    <col min="18" max="18" width="14.7109375" style="0" customWidth="1"/>
    <col min="19" max="19" width="31.8515625" style="0" bestFit="1" customWidth="1"/>
    <col min="20" max="20" width="19.7109375" style="0" bestFit="1" customWidth="1"/>
    <col min="21" max="21" width="16.7109375" style="0" bestFit="1" customWidth="1"/>
    <col min="22" max="22" width="25.57421875" style="0" bestFit="1" customWidth="1"/>
    <col min="23" max="23" width="12.57421875" style="0" bestFit="1" customWidth="1"/>
    <col min="24" max="24" width="12.00390625" style="0" bestFit="1" customWidth="1"/>
    <col min="25" max="25" width="15.57421875" style="0" bestFit="1" customWidth="1"/>
    <col min="27" max="27" width="9.57421875" style="0" bestFit="1" customWidth="1"/>
    <col min="28" max="28" width="16.421875" style="0" customWidth="1"/>
    <col min="29" max="29" width="12.57421875" style="0" customWidth="1"/>
    <col min="30" max="30" width="12.00390625" style="0" bestFit="1" customWidth="1"/>
    <col min="33" max="33" width="23.00390625" style="0" customWidth="1"/>
    <col min="34" max="34" width="19.7109375" style="0" bestFit="1" customWidth="1"/>
    <col min="35" max="35" width="16.7109375" style="0" bestFit="1" customWidth="1"/>
    <col min="36" max="36" width="25.57421875" style="0" bestFit="1" customWidth="1"/>
    <col min="37" max="37" width="12.57421875" style="0" bestFit="1" customWidth="1"/>
    <col min="38" max="38" width="12.00390625" style="0" bestFit="1" customWidth="1"/>
    <col min="39" max="39" width="15.57421875" style="0" bestFit="1" customWidth="1"/>
  </cols>
  <sheetData>
    <row r="2" spans="66:71" ht="13.5" thickBot="1">
      <c r="BN2" t="s">
        <v>37</v>
      </c>
      <c r="BS2" t="s">
        <v>38</v>
      </c>
    </row>
    <row r="3" spans="2:56" ht="13.5" thickBot="1">
      <c r="B3" s="4" t="s">
        <v>33</v>
      </c>
      <c r="C3" s="4" t="s">
        <v>29</v>
      </c>
      <c r="D3" s="4" t="s">
        <v>30</v>
      </c>
      <c r="E3" s="4" t="s">
        <v>22</v>
      </c>
      <c r="F3" s="4" t="s">
        <v>23</v>
      </c>
      <c r="G3" s="4" t="s">
        <v>26</v>
      </c>
      <c r="H3" s="4" t="s">
        <v>28</v>
      </c>
      <c r="K3" s="13" t="s">
        <v>62</v>
      </c>
      <c r="S3" s="13" t="s">
        <v>63</v>
      </c>
      <c r="AB3" s="18"/>
      <c r="AC3" s="63" t="s">
        <v>39</v>
      </c>
      <c r="AD3" s="64"/>
      <c r="AE3" s="64"/>
      <c r="AF3" s="64"/>
      <c r="AG3" s="64"/>
      <c r="AH3" s="65"/>
      <c r="AI3" s="19"/>
      <c r="AJ3" s="66" t="s">
        <v>40</v>
      </c>
      <c r="AK3" s="67"/>
      <c r="AL3" s="67"/>
      <c r="AM3" s="67"/>
      <c r="AN3" s="67"/>
      <c r="AO3" s="68"/>
      <c r="AP3" s="20"/>
      <c r="AQ3" s="63" t="s">
        <v>41</v>
      </c>
      <c r="AR3" s="64"/>
      <c r="AS3" s="64"/>
      <c r="AT3" s="64"/>
      <c r="AU3" s="64"/>
      <c r="AV3" s="65"/>
      <c r="AW3" s="19"/>
      <c r="AX3" s="66" t="s">
        <v>42</v>
      </c>
      <c r="AY3" s="67"/>
      <c r="AZ3" s="67"/>
      <c r="BA3" s="67"/>
      <c r="BB3" s="67"/>
      <c r="BC3" s="68"/>
      <c r="BD3" s="59"/>
    </row>
    <row r="4" spans="2:74" ht="13.5" thickBot="1">
      <c r="B4" s="5" t="s">
        <v>1</v>
      </c>
      <c r="C4" s="9">
        <v>35.77075</v>
      </c>
      <c r="D4" s="6">
        <v>6.5</v>
      </c>
      <c r="E4" s="6">
        <v>0.75</v>
      </c>
      <c r="F4" s="6">
        <v>0.8333333333333334</v>
      </c>
      <c r="G4" s="6">
        <v>0.16666666666666666</v>
      </c>
      <c r="H4" s="6">
        <v>1.75</v>
      </c>
      <c r="AB4" s="18"/>
      <c r="AC4" s="63" t="s">
        <v>65</v>
      </c>
      <c r="AD4" s="64"/>
      <c r="AE4" s="64"/>
      <c r="AF4" s="64" t="s">
        <v>66</v>
      </c>
      <c r="AG4" s="64"/>
      <c r="AH4" s="65"/>
      <c r="AI4" s="19"/>
      <c r="AJ4" s="66" t="s">
        <v>65</v>
      </c>
      <c r="AK4" s="67"/>
      <c r="AL4" s="67"/>
      <c r="AM4" s="67" t="s">
        <v>66</v>
      </c>
      <c r="AN4" s="67"/>
      <c r="AO4" s="68"/>
      <c r="AP4" s="20"/>
      <c r="AQ4" s="63" t="s">
        <v>65</v>
      </c>
      <c r="AR4" s="64"/>
      <c r="AS4" s="64"/>
      <c r="AT4" s="64" t="s">
        <v>66</v>
      </c>
      <c r="AU4" s="64"/>
      <c r="AV4" s="65"/>
      <c r="AW4" s="19"/>
      <c r="AX4" s="66" t="s">
        <v>65</v>
      </c>
      <c r="AY4" s="67"/>
      <c r="AZ4" s="67"/>
      <c r="BA4" s="67" t="s">
        <v>66</v>
      </c>
      <c r="BB4" s="67"/>
      <c r="BC4" s="68"/>
      <c r="BD4" s="59"/>
      <c r="BN4" s="1" t="s">
        <v>39</v>
      </c>
      <c r="BO4" s="1" t="s">
        <v>40</v>
      </c>
      <c r="BP4" s="1" t="s">
        <v>41</v>
      </c>
      <c r="BQ4" s="1" t="s">
        <v>42</v>
      </c>
      <c r="BS4" s="1" t="s">
        <v>39</v>
      </c>
      <c r="BT4" s="1" t="s">
        <v>40</v>
      </c>
      <c r="BU4" s="1" t="s">
        <v>41</v>
      </c>
      <c r="BV4" s="1" t="s">
        <v>42</v>
      </c>
    </row>
    <row r="5" spans="2:56" ht="13.5" thickBot="1">
      <c r="B5" s="5" t="s">
        <v>2</v>
      </c>
      <c r="C5" s="9">
        <v>14.17375</v>
      </c>
      <c r="D5" s="6">
        <v>4.583333333333333</v>
      </c>
      <c r="E5" s="6">
        <v>0.3333333333333333</v>
      </c>
      <c r="F5" s="6">
        <v>0.25</v>
      </c>
      <c r="G5" s="6">
        <v>0.25</v>
      </c>
      <c r="H5" s="6">
        <v>0.8333333333333334</v>
      </c>
      <c r="K5" t="s">
        <v>43</v>
      </c>
      <c r="S5" t="s">
        <v>43</v>
      </c>
      <c r="AB5" s="18" t="s">
        <v>18</v>
      </c>
      <c r="AC5" s="21" t="s">
        <v>67</v>
      </c>
      <c r="AD5" s="22" t="s">
        <v>68</v>
      </c>
      <c r="AE5" s="22" t="s">
        <v>69</v>
      </c>
      <c r="AF5" s="22" t="s">
        <v>70</v>
      </c>
      <c r="AG5" s="22" t="s">
        <v>71</v>
      </c>
      <c r="AH5" s="23" t="s">
        <v>72</v>
      </c>
      <c r="AI5" s="24" t="s">
        <v>73</v>
      </c>
      <c r="AJ5" s="25" t="s">
        <v>67</v>
      </c>
      <c r="AK5" s="26" t="s">
        <v>68</v>
      </c>
      <c r="AL5" s="26" t="s">
        <v>69</v>
      </c>
      <c r="AM5" s="26" t="s">
        <v>70</v>
      </c>
      <c r="AN5" s="26" t="s">
        <v>71</v>
      </c>
      <c r="AO5" s="27" t="s">
        <v>72</v>
      </c>
      <c r="AP5" s="28" t="s">
        <v>73</v>
      </c>
      <c r="AQ5" s="21" t="s">
        <v>67</v>
      </c>
      <c r="AR5" s="22" t="s">
        <v>68</v>
      </c>
      <c r="AS5" s="22" t="s">
        <v>69</v>
      </c>
      <c r="AT5" s="22" t="s">
        <v>70</v>
      </c>
      <c r="AU5" s="22" t="s">
        <v>71</v>
      </c>
      <c r="AV5" s="23" t="s">
        <v>72</v>
      </c>
      <c r="AW5" s="24" t="s">
        <v>73</v>
      </c>
      <c r="AX5" s="25" t="s">
        <v>67</v>
      </c>
      <c r="AY5" s="26" t="s">
        <v>68</v>
      </c>
      <c r="AZ5" s="26" t="s">
        <v>69</v>
      </c>
      <c r="BA5" s="26" t="s">
        <v>70</v>
      </c>
      <c r="BB5" s="26" t="s">
        <v>71</v>
      </c>
      <c r="BC5" s="27" t="s">
        <v>72</v>
      </c>
      <c r="BD5" s="60" t="s">
        <v>73</v>
      </c>
    </row>
    <row r="6" spans="2:56" ht="12.75">
      <c r="B6" s="5" t="s">
        <v>3</v>
      </c>
      <c r="C6" s="11">
        <v>14.31725</v>
      </c>
      <c r="D6" s="10">
        <v>5.166666666666667</v>
      </c>
      <c r="E6" s="10">
        <v>0.16666666666666666</v>
      </c>
      <c r="F6" s="10">
        <v>0.3333333333333333</v>
      </c>
      <c r="G6" s="10">
        <v>0.16666666666666666</v>
      </c>
      <c r="H6" s="10">
        <v>0.6666666666666666</v>
      </c>
      <c r="AB6" s="29">
        <v>1</v>
      </c>
      <c r="AC6" s="30">
        <v>0</v>
      </c>
      <c r="AD6" s="31">
        <v>0.5</v>
      </c>
      <c r="AE6" s="31">
        <v>0.45</v>
      </c>
      <c r="AF6" s="31">
        <v>0.75</v>
      </c>
      <c r="AG6" s="31">
        <v>0.7</v>
      </c>
      <c r="AH6" s="32">
        <v>0.35</v>
      </c>
      <c r="AI6" s="33">
        <f>4.16666666666666*(AC6+AD6+AE6+AF6+AG6+AH6)</f>
        <v>11.458333333333314</v>
      </c>
      <c r="AJ6" s="34">
        <v>0.1</v>
      </c>
      <c r="AK6" s="35">
        <v>0.3</v>
      </c>
      <c r="AL6" s="35">
        <v>0.2</v>
      </c>
      <c r="AM6" s="35">
        <v>0.1</v>
      </c>
      <c r="AN6" s="35">
        <v>0.45</v>
      </c>
      <c r="AO6" s="36">
        <v>0.25</v>
      </c>
      <c r="AP6" s="37">
        <f>4.16666666666666*(AJ6+AK6+AL6+AM6+AN6+AO6)</f>
        <v>5.833333333333324</v>
      </c>
      <c r="AQ6" s="30">
        <v>0.9</v>
      </c>
      <c r="AR6" s="31">
        <v>0.25</v>
      </c>
      <c r="AS6" s="31">
        <v>0.8</v>
      </c>
      <c r="AT6" s="31">
        <v>0.55</v>
      </c>
      <c r="AU6" s="31">
        <v>1.1</v>
      </c>
      <c r="AV6" s="32">
        <v>1.25</v>
      </c>
      <c r="AW6" s="33">
        <f>4.16666666666666*(AQ6+AR6+AS6+AT6+AU6+AV6)</f>
        <v>20.2083333333333</v>
      </c>
      <c r="AX6" s="34">
        <v>0.2</v>
      </c>
      <c r="AY6" s="35">
        <v>0.2</v>
      </c>
      <c r="AZ6" s="35">
        <v>0.1</v>
      </c>
      <c r="BA6" s="35">
        <v>0.2</v>
      </c>
      <c r="BB6" s="35">
        <v>0.5</v>
      </c>
      <c r="BC6" s="36">
        <v>0.6</v>
      </c>
      <c r="BD6" s="61">
        <f>4.16666666666666*(AX6+AY6+AZ6+BA6+BB6+BC6)</f>
        <v>7.499999999999987</v>
      </c>
    </row>
    <row r="7" spans="2:56" ht="13.5" thickBot="1">
      <c r="B7" s="5" t="s">
        <v>4</v>
      </c>
      <c r="C7" s="11">
        <v>13.950916666666666</v>
      </c>
      <c r="D7" s="10">
        <v>6</v>
      </c>
      <c r="E7" s="10">
        <v>0.25</v>
      </c>
      <c r="F7" s="10">
        <v>0.16666666666666666</v>
      </c>
      <c r="G7" s="10">
        <v>0.08333333333333333</v>
      </c>
      <c r="H7" s="10">
        <v>0.5</v>
      </c>
      <c r="K7" t="s">
        <v>44</v>
      </c>
      <c r="S7" t="s">
        <v>44</v>
      </c>
      <c r="AB7" s="38">
        <v>2</v>
      </c>
      <c r="AC7" s="39">
        <v>0.75</v>
      </c>
      <c r="AD7" s="40">
        <v>1.15</v>
      </c>
      <c r="AE7" s="40">
        <v>0.5</v>
      </c>
      <c r="AF7" s="40">
        <v>2.1</v>
      </c>
      <c r="AG7" s="40">
        <v>1.3</v>
      </c>
      <c r="AH7" s="41">
        <v>0.45</v>
      </c>
      <c r="AI7" s="33">
        <f>4.16666666666666*(AC7+AD7+AE7+AF7+AG7+AH7)</f>
        <v>26.041666666666625</v>
      </c>
      <c r="AJ7" s="42">
        <v>0.35</v>
      </c>
      <c r="AK7" s="6">
        <v>0.35</v>
      </c>
      <c r="AL7" s="6">
        <v>0.6</v>
      </c>
      <c r="AM7" s="6">
        <v>0.35</v>
      </c>
      <c r="AN7" s="6">
        <v>0.45</v>
      </c>
      <c r="AO7" s="43">
        <v>0.3</v>
      </c>
      <c r="AP7" s="37">
        <f>4.16666666666666*(AJ7+AK7+AL7+AM7+AN7+AO7)</f>
        <v>9.999999999999984</v>
      </c>
      <c r="AQ7" s="39">
        <v>1.1</v>
      </c>
      <c r="AR7" s="40">
        <v>0.9</v>
      </c>
      <c r="AS7" s="40">
        <v>0.4</v>
      </c>
      <c r="AT7" s="40">
        <v>0.9</v>
      </c>
      <c r="AU7" s="40">
        <v>1</v>
      </c>
      <c r="AV7" s="41">
        <v>0.6</v>
      </c>
      <c r="AW7" s="33">
        <f aca="true" t="shared" si="0" ref="AW7:AW17">4.16666666666666*(AQ7+AR7+AS7+AT7+AU7+AV7)</f>
        <v>20.416666666666632</v>
      </c>
      <c r="AX7" s="42">
        <v>0.25</v>
      </c>
      <c r="AY7" s="6">
        <v>0.15</v>
      </c>
      <c r="AZ7" s="6">
        <v>0.3</v>
      </c>
      <c r="BA7" s="6">
        <v>0.45</v>
      </c>
      <c r="BB7" s="6">
        <v>0.15</v>
      </c>
      <c r="BC7" s="43">
        <v>0.1</v>
      </c>
      <c r="BD7" s="61">
        <f aca="true" t="shared" si="1" ref="BD7:BD17">4.16666666666666*(AX7+AY7+AZ7+BA7+BB7+BC7)</f>
        <v>5.833333333333323</v>
      </c>
    </row>
    <row r="8" spans="2:74" ht="12.75">
      <c r="B8" s="5" t="s">
        <v>5</v>
      </c>
      <c r="C8" s="11">
        <v>10.545166666666667</v>
      </c>
      <c r="D8" s="10">
        <v>4.166666666666667</v>
      </c>
      <c r="E8" s="10">
        <v>0.16666666666666666</v>
      </c>
      <c r="F8" s="10">
        <v>0</v>
      </c>
      <c r="G8" s="10">
        <v>0</v>
      </c>
      <c r="H8" s="10">
        <v>0.16666666666666666</v>
      </c>
      <c r="K8" s="16" t="s">
        <v>45</v>
      </c>
      <c r="L8" s="16" t="s">
        <v>46</v>
      </c>
      <c r="M8" s="16" t="s">
        <v>47</v>
      </c>
      <c r="N8" s="16" t="s">
        <v>48</v>
      </c>
      <c r="O8" s="16" t="s">
        <v>49</v>
      </c>
      <c r="S8" s="16" t="s">
        <v>45</v>
      </c>
      <c r="T8" s="16" t="s">
        <v>46</v>
      </c>
      <c r="U8" s="16" t="s">
        <v>47</v>
      </c>
      <c r="V8" s="16" t="s">
        <v>48</v>
      </c>
      <c r="W8" s="16" t="s">
        <v>49</v>
      </c>
      <c r="AB8" s="38">
        <v>3</v>
      </c>
      <c r="AC8" s="39">
        <v>2.05</v>
      </c>
      <c r="AD8" s="40">
        <v>0</v>
      </c>
      <c r="AE8" s="40">
        <v>2</v>
      </c>
      <c r="AF8" s="40">
        <v>2.65</v>
      </c>
      <c r="AG8" s="40">
        <v>1.05</v>
      </c>
      <c r="AH8" s="41">
        <v>0</v>
      </c>
      <c r="AI8" s="33">
        <f aca="true" t="shared" si="2" ref="AI8:AI17">4.16666666666666*(AC8+AD8+AE8+AF8+AG8+AH8)</f>
        <v>32.29166666666661</v>
      </c>
      <c r="AJ8" s="42">
        <v>2.8</v>
      </c>
      <c r="AK8" s="6">
        <v>0.1</v>
      </c>
      <c r="AL8" s="6">
        <v>1.5</v>
      </c>
      <c r="AM8" s="6">
        <v>1.9</v>
      </c>
      <c r="AN8" s="6">
        <v>0</v>
      </c>
      <c r="AO8" s="43">
        <v>2.55</v>
      </c>
      <c r="AP8" s="37">
        <f aca="true" t="shared" si="3" ref="AP8:AP17">4.16666666666666*(AJ8+AK8+AL8+AM8+AN8+AO8)</f>
        <v>36.87499999999994</v>
      </c>
      <c r="AQ8" s="39">
        <v>0.4</v>
      </c>
      <c r="AR8" s="40">
        <v>0</v>
      </c>
      <c r="AS8" s="40">
        <v>0.85</v>
      </c>
      <c r="AT8" s="40">
        <v>1.9</v>
      </c>
      <c r="AU8" s="40">
        <v>0</v>
      </c>
      <c r="AV8" s="41">
        <v>0</v>
      </c>
      <c r="AW8" s="33">
        <f t="shared" si="0"/>
        <v>13.124999999999979</v>
      </c>
      <c r="AX8" s="42">
        <v>0</v>
      </c>
      <c r="AY8" s="6">
        <v>0</v>
      </c>
      <c r="AZ8" s="6">
        <v>1.1</v>
      </c>
      <c r="BA8" s="6">
        <v>0.9</v>
      </c>
      <c r="BB8" s="6">
        <v>0</v>
      </c>
      <c r="BC8" s="43">
        <v>0</v>
      </c>
      <c r="BD8" s="61">
        <f t="shared" si="1"/>
        <v>8.33333333333332</v>
      </c>
      <c r="BN8">
        <v>0</v>
      </c>
      <c r="BO8">
        <v>1</v>
      </c>
      <c r="BP8">
        <v>0</v>
      </c>
      <c r="BQ8">
        <v>0</v>
      </c>
      <c r="BS8">
        <v>9894</v>
      </c>
      <c r="BT8">
        <v>14220</v>
      </c>
      <c r="BU8">
        <v>10585</v>
      </c>
      <c r="BV8">
        <v>7691</v>
      </c>
    </row>
    <row r="9" spans="2:74" ht="12.75">
      <c r="B9" s="5" t="s">
        <v>6</v>
      </c>
      <c r="C9" s="11">
        <v>7.849666666666667</v>
      </c>
      <c r="D9" s="10">
        <v>4.583333333333333</v>
      </c>
      <c r="E9" s="10">
        <v>0.08333333333333333</v>
      </c>
      <c r="F9" s="10">
        <v>0.08333333333333333</v>
      </c>
      <c r="G9" s="10">
        <v>0.08333333333333333</v>
      </c>
      <c r="H9" s="10">
        <v>0.25</v>
      </c>
      <c r="K9" s="14" t="s">
        <v>39</v>
      </c>
      <c r="L9" s="14">
        <v>72</v>
      </c>
      <c r="M9" s="14">
        <v>1159290</v>
      </c>
      <c r="N9" s="14">
        <v>16101.25</v>
      </c>
      <c r="O9" s="14">
        <v>249718516.16197184</v>
      </c>
      <c r="S9" s="14" t="s">
        <v>39</v>
      </c>
      <c r="T9" s="14">
        <v>48</v>
      </c>
      <c r="U9" s="14">
        <v>559956</v>
      </c>
      <c r="V9" s="14">
        <v>11665.75</v>
      </c>
      <c r="W9" s="14">
        <v>45312386.65957447</v>
      </c>
      <c r="AB9" s="38">
        <v>4</v>
      </c>
      <c r="AC9" s="39">
        <v>0.6</v>
      </c>
      <c r="AD9" s="40">
        <v>1.1</v>
      </c>
      <c r="AE9" s="40">
        <v>2.7</v>
      </c>
      <c r="AF9" s="40">
        <v>2.35</v>
      </c>
      <c r="AG9" s="40">
        <v>2.25</v>
      </c>
      <c r="AH9" s="41">
        <v>1.1</v>
      </c>
      <c r="AI9" s="33">
        <f t="shared" si="2"/>
        <v>42.083333333333265</v>
      </c>
      <c r="AJ9" s="42">
        <v>0.35</v>
      </c>
      <c r="AK9" s="6">
        <v>1.2</v>
      </c>
      <c r="AL9" s="6">
        <v>1.2</v>
      </c>
      <c r="AM9" s="6">
        <v>0.95</v>
      </c>
      <c r="AN9" s="6">
        <v>0.7</v>
      </c>
      <c r="AO9" s="43">
        <v>0.7</v>
      </c>
      <c r="AP9" s="37">
        <f t="shared" si="3"/>
        <v>21.249999999999968</v>
      </c>
      <c r="AQ9" s="39">
        <v>1.95</v>
      </c>
      <c r="AR9" s="40">
        <v>1.35</v>
      </c>
      <c r="AS9" s="40">
        <v>1.3</v>
      </c>
      <c r="AT9" s="40">
        <v>0.8</v>
      </c>
      <c r="AU9" s="40">
        <v>0.9</v>
      </c>
      <c r="AV9" s="41">
        <v>0.6</v>
      </c>
      <c r="AW9" s="33">
        <f t="shared" si="0"/>
        <v>28.74999999999995</v>
      </c>
      <c r="AX9" s="42">
        <v>0.9</v>
      </c>
      <c r="AY9" s="6">
        <v>1.2</v>
      </c>
      <c r="AZ9" s="6">
        <v>1.8</v>
      </c>
      <c r="BA9" s="6">
        <v>1.5</v>
      </c>
      <c r="BB9" s="6">
        <v>1.6</v>
      </c>
      <c r="BC9" s="43">
        <v>0.9</v>
      </c>
      <c r="BD9" s="61">
        <f t="shared" si="1"/>
        <v>32.916666666666615</v>
      </c>
      <c r="BH9" t="s">
        <v>39</v>
      </c>
      <c r="BI9" t="s">
        <v>40</v>
      </c>
      <c r="BJ9" t="s">
        <v>41</v>
      </c>
      <c r="BK9" t="s">
        <v>42</v>
      </c>
      <c r="BN9">
        <v>0</v>
      </c>
      <c r="BO9">
        <v>0</v>
      </c>
      <c r="BP9">
        <v>0</v>
      </c>
      <c r="BQ9">
        <v>1</v>
      </c>
      <c r="BS9">
        <v>7651</v>
      </c>
      <c r="BT9">
        <v>7210</v>
      </c>
      <c r="BU9">
        <v>11126</v>
      </c>
      <c r="BV9">
        <v>13600</v>
      </c>
    </row>
    <row r="10" spans="11:74" ht="12.75">
      <c r="K10" s="14" t="s">
        <v>40</v>
      </c>
      <c r="L10" s="14">
        <v>72</v>
      </c>
      <c r="M10" s="14">
        <v>790896</v>
      </c>
      <c r="N10" s="14">
        <v>10984.666666666666</v>
      </c>
      <c r="O10" s="14">
        <v>65561071.633802816</v>
      </c>
      <c r="S10" s="14" t="s">
        <v>40</v>
      </c>
      <c r="T10" s="14">
        <v>48</v>
      </c>
      <c r="U10" s="14">
        <v>523043</v>
      </c>
      <c r="V10" s="14">
        <v>10896.729166666666</v>
      </c>
      <c r="W10" s="14">
        <v>47755092.62721632</v>
      </c>
      <c r="AB10" s="38">
        <v>5</v>
      </c>
      <c r="AC10" s="39">
        <v>0.55</v>
      </c>
      <c r="AD10" s="40">
        <v>0.3</v>
      </c>
      <c r="AE10" s="40">
        <v>0.4</v>
      </c>
      <c r="AF10" s="40">
        <v>1</v>
      </c>
      <c r="AG10" s="40">
        <v>0.7</v>
      </c>
      <c r="AH10" s="41">
        <v>0.65</v>
      </c>
      <c r="AI10" s="33">
        <f t="shared" si="2"/>
        <v>14.999999999999975</v>
      </c>
      <c r="AJ10" s="42">
        <v>0.35</v>
      </c>
      <c r="AK10" s="6">
        <v>0.8</v>
      </c>
      <c r="AL10" s="6">
        <v>0.4</v>
      </c>
      <c r="AM10" s="6">
        <v>0.35</v>
      </c>
      <c r="AN10" s="6">
        <v>0.35</v>
      </c>
      <c r="AO10" s="43">
        <v>0.3</v>
      </c>
      <c r="AP10" s="37">
        <f t="shared" si="3"/>
        <v>10.624999999999982</v>
      </c>
      <c r="AQ10" s="39">
        <v>1.65</v>
      </c>
      <c r="AR10" s="40">
        <v>0.55</v>
      </c>
      <c r="AS10" s="40">
        <v>1.85</v>
      </c>
      <c r="AT10" s="40">
        <v>0.4</v>
      </c>
      <c r="AU10" s="40">
        <v>1.8</v>
      </c>
      <c r="AV10" s="41">
        <v>1.9</v>
      </c>
      <c r="AW10" s="33">
        <f t="shared" si="0"/>
        <v>33.95833333333328</v>
      </c>
      <c r="AX10" s="42">
        <v>0.6</v>
      </c>
      <c r="AY10" s="6">
        <v>0.55</v>
      </c>
      <c r="AZ10" s="6">
        <v>0.3</v>
      </c>
      <c r="BA10" s="6">
        <v>0.7</v>
      </c>
      <c r="BB10" s="6">
        <v>0.7</v>
      </c>
      <c r="BC10" s="43">
        <v>0.3</v>
      </c>
      <c r="BD10" s="61">
        <f t="shared" si="1"/>
        <v>13.124999999999977</v>
      </c>
      <c r="BN10">
        <v>0</v>
      </c>
      <c r="BO10">
        <v>0</v>
      </c>
      <c r="BP10">
        <v>0</v>
      </c>
      <c r="BQ10">
        <v>1</v>
      </c>
      <c r="BS10">
        <v>8723</v>
      </c>
      <c r="BT10">
        <v>6369</v>
      </c>
      <c r="BU10">
        <v>9874</v>
      </c>
      <c r="BV10">
        <v>15803</v>
      </c>
    </row>
    <row r="11" spans="2:74" ht="12.75">
      <c r="B11" s="6" t="s">
        <v>31</v>
      </c>
      <c r="C11" s="6">
        <v>16.10125</v>
      </c>
      <c r="D11" s="6">
        <v>5.166666666666667</v>
      </c>
      <c r="E11" s="6">
        <v>0.2916666666666667</v>
      </c>
      <c r="F11" s="6">
        <v>0.2777777777777778</v>
      </c>
      <c r="G11" s="6">
        <v>0.125</v>
      </c>
      <c r="H11" s="6">
        <v>0.6944444444444443</v>
      </c>
      <c r="K11" s="14" t="s">
        <v>41</v>
      </c>
      <c r="L11" s="14">
        <v>72</v>
      </c>
      <c r="M11" s="14">
        <v>769565</v>
      </c>
      <c r="N11" s="14">
        <v>10688.402777777777</v>
      </c>
      <c r="O11" s="14">
        <v>40289631.51154147</v>
      </c>
      <c r="S11" s="14" t="s">
        <v>41</v>
      </c>
      <c r="T11" s="14">
        <v>48</v>
      </c>
      <c r="U11" s="14">
        <v>459496</v>
      </c>
      <c r="V11" s="14">
        <v>9572.833333333334</v>
      </c>
      <c r="W11" s="14">
        <v>19189853.716312062</v>
      </c>
      <c r="AB11" s="38">
        <v>6</v>
      </c>
      <c r="AC11" s="39">
        <v>2.35</v>
      </c>
      <c r="AD11" s="40">
        <v>1.25</v>
      </c>
      <c r="AE11" s="40">
        <v>1.2</v>
      </c>
      <c r="AF11" s="40">
        <v>2.2</v>
      </c>
      <c r="AG11" s="40">
        <v>1.8</v>
      </c>
      <c r="AH11" s="41">
        <v>1.95</v>
      </c>
      <c r="AI11" s="33">
        <f t="shared" si="2"/>
        <v>44.79166666666659</v>
      </c>
      <c r="AJ11" s="42">
        <v>0.3</v>
      </c>
      <c r="AK11" s="6">
        <v>0.75</v>
      </c>
      <c r="AL11" s="6">
        <v>0.35</v>
      </c>
      <c r="AM11" s="6">
        <v>0.3</v>
      </c>
      <c r="AN11" s="6">
        <v>0.4</v>
      </c>
      <c r="AO11" s="43">
        <v>0.25</v>
      </c>
      <c r="AP11" s="37">
        <f t="shared" si="3"/>
        <v>9.791666666666652</v>
      </c>
      <c r="AQ11" s="39">
        <v>1.65</v>
      </c>
      <c r="AR11" s="40">
        <v>0.55</v>
      </c>
      <c r="AS11" s="40">
        <v>1.1</v>
      </c>
      <c r="AT11" s="40">
        <v>0.9</v>
      </c>
      <c r="AU11" s="40">
        <v>1.6</v>
      </c>
      <c r="AV11" s="41">
        <v>1.4</v>
      </c>
      <c r="AW11" s="33">
        <f t="shared" si="0"/>
        <v>29.999999999999954</v>
      </c>
      <c r="AX11" s="42">
        <v>1.3</v>
      </c>
      <c r="AY11" s="6">
        <v>0.6</v>
      </c>
      <c r="AZ11" s="6">
        <v>1.5</v>
      </c>
      <c r="BA11" s="6">
        <v>1.2</v>
      </c>
      <c r="BB11" s="6">
        <v>1.45</v>
      </c>
      <c r="BC11" s="43">
        <v>1.25</v>
      </c>
      <c r="BD11" s="61">
        <f t="shared" si="1"/>
        <v>30.416666666666615</v>
      </c>
      <c r="BH11">
        <v>11.458333333333314</v>
      </c>
      <c r="BI11">
        <v>5.833333333333324</v>
      </c>
      <c r="BJ11">
        <v>20.2083333333333</v>
      </c>
      <c r="BK11">
        <v>7.499999999999987</v>
      </c>
      <c r="BN11">
        <v>2</v>
      </c>
      <c r="BO11">
        <v>0</v>
      </c>
      <c r="BP11">
        <v>0</v>
      </c>
      <c r="BQ11">
        <v>0</v>
      </c>
      <c r="BS11">
        <v>17014</v>
      </c>
      <c r="BT11">
        <v>6409</v>
      </c>
      <c r="BU11">
        <v>8873</v>
      </c>
      <c r="BV11">
        <v>7240</v>
      </c>
    </row>
    <row r="12" spans="2:63" ht="13.5" thickBot="1">
      <c r="B12" s="6" t="s">
        <v>32</v>
      </c>
      <c r="C12" s="10">
        <v>11.66575</v>
      </c>
      <c r="D12" s="10">
        <v>4.979166666666667</v>
      </c>
      <c r="E12" s="10">
        <v>0.16666666666666666</v>
      </c>
      <c r="F12" s="10">
        <v>0.14583333333333334</v>
      </c>
      <c r="G12" s="10">
        <v>0.08333333333333333</v>
      </c>
      <c r="H12" s="10">
        <v>0.3958333333333333</v>
      </c>
      <c r="K12" s="15" t="s">
        <v>42</v>
      </c>
      <c r="L12" s="15">
        <v>72</v>
      </c>
      <c r="M12" s="15">
        <v>874810</v>
      </c>
      <c r="N12" s="15">
        <v>12150.138888888889</v>
      </c>
      <c r="O12" s="15">
        <v>77467792.0367762</v>
      </c>
      <c r="S12" s="15" t="s">
        <v>42</v>
      </c>
      <c r="T12" s="15">
        <v>48</v>
      </c>
      <c r="U12" s="15">
        <v>513780</v>
      </c>
      <c r="V12" s="15">
        <v>10703.75</v>
      </c>
      <c r="W12" s="15">
        <v>27114839.127659574</v>
      </c>
      <c r="AB12" s="38">
        <v>7</v>
      </c>
      <c r="AC12" s="39">
        <v>1</v>
      </c>
      <c r="AD12" s="40">
        <v>0.4</v>
      </c>
      <c r="AE12" s="40">
        <v>0.45</v>
      </c>
      <c r="AF12" s="40">
        <v>0.25</v>
      </c>
      <c r="AG12" s="40">
        <v>0.5</v>
      </c>
      <c r="AH12" s="41">
        <v>1.1</v>
      </c>
      <c r="AI12" s="33">
        <f t="shared" si="2"/>
        <v>15.416666666666641</v>
      </c>
      <c r="AJ12" s="42">
        <v>0.1</v>
      </c>
      <c r="AK12" s="6">
        <v>0.2</v>
      </c>
      <c r="AL12" s="6">
        <v>0.35</v>
      </c>
      <c r="AM12" s="6">
        <v>0.2</v>
      </c>
      <c r="AN12" s="6">
        <v>0.35</v>
      </c>
      <c r="AO12" s="43">
        <v>0.2</v>
      </c>
      <c r="AP12" s="37">
        <f>4.16666666666666*(AJ12+AK12+AL12+AM12+AN12+AO12)</f>
        <v>5.833333333333324</v>
      </c>
      <c r="AQ12" s="39">
        <v>0.9</v>
      </c>
      <c r="AR12" s="40">
        <v>0.3</v>
      </c>
      <c r="AS12" s="40">
        <v>0.4</v>
      </c>
      <c r="AT12" s="40">
        <v>0.45</v>
      </c>
      <c r="AU12" s="40">
        <v>0.35</v>
      </c>
      <c r="AV12" s="41">
        <v>0.75</v>
      </c>
      <c r="AW12" s="33">
        <f t="shared" si="0"/>
        <v>13.12499999999998</v>
      </c>
      <c r="AX12" s="42">
        <v>0.35</v>
      </c>
      <c r="AY12" s="6">
        <v>0.1</v>
      </c>
      <c r="AZ12" s="6">
        <v>1.15</v>
      </c>
      <c r="BA12" s="6">
        <v>0.1</v>
      </c>
      <c r="BB12" s="6">
        <v>0.7</v>
      </c>
      <c r="BC12" s="43">
        <v>0.15</v>
      </c>
      <c r="BD12" s="61">
        <f t="shared" si="1"/>
        <v>10.624999999999982</v>
      </c>
      <c r="BH12">
        <v>26.041666666666625</v>
      </c>
      <c r="BI12">
        <v>9.999999999999984</v>
      </c>
      <c r="BJ12">
        <v>20.416666666666632</v>
      </c>
      <c r="BK12">
        <v>5.833333333333323</v>
      </c>
    </row>
    <row r="13" spans="28:63" ht="12.75">
      <c r="AB13" s="38">
        <v>8</v>
      </c>
      <c r="AC13" s="39">
        <v>3</v>
      </c>
      <c r="AD13" s="40">
        <v>1.2</v>
      </c>
      <c r="AE13" s="40">
        <v>3</v>
      </c>
      <c r="AF13" s="40">
        <v>3.35</v>
      </c>
      <c r="AG13" s="40">
        <v>2.4</v>
      </c>
      <c r="AH13" s="41">
        <v>3.7</v>
      </c>
      <c r="AI13" s="33">
        <f t="shared" si="2"/>
        <v>69.3749999999999</v>
      </c>
      <c r="AJ13" s="42">
        <v>0.7</v>
      </c>
      <c r="AK13" s="6">
        <v>1.9</v>
      </c>
      <c r="AL13" s="6">
        <v>3</v>
      </c>
      <c r="AM13" s="6">
        <v>3.3</v>
      </c>
      <c r="AN13" s="6">
        <v>2.6</v>
      </c>
      <c r="AO13" s="43">
        <v>3.4</v>
      </c>
      <c r="AP13" s="37">
        <f t="shared" si="3"/>
        <v>62.08333333333323</v>
      </c>
      <c r="AQ13" s="39">
        <v>1.3</v>
      </c>
      <c r="AR13" s="40">
        <v>1.7</v>
      </c>
      <c r="AS13" s="40">
        <v>3</v>
      </c>
      <c r="AT13" s="40">
        <v>3.7</v>
      </c>
      <c r="AU13" s="40">
        <v>2.2</v>
      </c>
      <c r="AV13" s="41">
        <v>2.9</v>
      </c>
      <c r="AW13" s="33">
        <f t="shared" si="0"/>
        <v>61.666666666666565</v>
      </c>
      <c r="AX13" s="42">
        <v>0.4</v>
      </c>
      <c r="AY13" s="6">
        <v>1.5</v>
      </c>
      <c r="AZ13" s="6">
        <v>2.7</v>
      </c>
      <c r="BA13" s="6">
        <v>2.8</v>
      </c>
      <c r="BB13" s="6">
        <v>2.3</v>
      </c>
      <c r="BC13" s="43">
        <v>2.1</v>
      </c>
      <c r="BD13" s="61">
        <f t="shared" si="1"/>
        <v>49.16666666666658</v>
      </c>
      <c r="BH13">
        <v>32.29166666666661</v>
      </c>
      <c r="BI13">
        <v>36.87499999999994</v>
      </c>
      <c r="BJ13">
        <v>13.125</v>
      </c>
      <c r="BK13">
        <v>8.33333333333332</v>
      </c>
    </row>
    <row r="14" spans="28:63" ht="12.75">
      <c r="AB14" s="38">
        <v>9</v>
      </c>
      <c r="AC14" s="39">
        <v>1.3</v>
      </c>
      <c r="AD14" s="40">
        <v>1.15</v>
      </c>
      <c r="AE14" s="40">
        <v>1.25</v>
      </c>
      <c r="AF14" s="40">
        <v>0.7</v>
      </c>
      <c r="AG14" s="40">
        <v>0.65</v>
      </c>
      <c r="AH14" s="41">
        <v>3.8</v>
      </c>
      <c r="AI14" s="33">
        <f t="shared" si="2"/>
        <v>36.87499999999994</v>
      </c>
      <c r="AJ14" s="42">
        <v>0.7</v>
      </c>
      <c r="AK14" s="6">
        <v>0.7</v>
      </c>
      <c r="AL14" s="6">
        <v>0.75</v>
      </c>
      <c r="AM14" s="6">
        <v>0.7</v>
      </c>
      <c r="AN14" s="6">
        <v>0.8</v>
      </c>
      <c r="AO14" s="43">
        <v>0.9</v>
      </c>
      <c r="AP14" s="37">
        <f t="shared" si="3"/>
        <v>18.9583333333333</v>
      </c>
      <c r="AQ14" s="39">
        <v>0.7</v>
      </c>
      <c r="AR14" s="40">
        <v>0.85</v>
      </c>
      <c r="AS14" s="40">
        <v>0.75</v>
      </c>
      <c r="AT14" s="40">
        <v>0.55</v>
      </c>
      <c r="AU14" s="40">
        <v>0.9</v>
      </c>
      <c r="AV14" s="41">
        <v>0.5</v>
      </c>
      <c r="AW14" s="33">
        <f t="shared" si="0"/>
        <v>17.708333333333304</v>
      </c>
      <c r="AX14" s="42">
        <v>1.35</v>
      </c>
      <c r="AY14" s="6">
        <v>1.75</v>
      </c>
      <c r="AZ14" s="6">
        <v>3</v>
      </c>
      <c r="BA14" s="6">
        <v>2.75</v>
      </c>
      <c r="BB14" s="6">
        <v>1.9</v>
      </c>
      <c r="BC14" s="43">
        <v>1.35</v>
      </c>
      <c r="BD14" s="61">
        <f t="shared" si="1"/>
        <v>50.416666666666586</v>
      </c>
      <c r="BH14">
        <v>42.083333333333265</v>
      </c>
      <c r="BI14">
        <v>21.25</v>
      </c>
      <c r="BJ14">
        <v>28.74999999999995</v>
      </c>
      <c r="BK14">
        <v>32.916666666666615</v>
      </c>
    </row>
    <row r="15" spans="11:74" ht="13.5" thickBot="1">
      <c r="K15" t="s">
        <v>50</v>
      </c>
      <c r="S15" t="s">
        <v>50</v>
      </c>
      <c r="AB15" s="38">
        <v>10</v>
      </c>
      <c r="AC15" s="39">
        <v>1.7</v>
      </c>
      <c r="AD15" s="40">
        <v>0.75</v>
      </c>
      <c r="AE15" s="40">
        <v>0.6</v>
      </c>
      <c r="AF15" s="40">
        <v>0.55</v>
      </c>
      <c r="AG15" s="40">
        <v>2.1</v>
      </c>
      <c r="AH15" s="41">
        <v>1</v>
      </c>
      <c r="AI15" s="33">
        <f t="shared" si="2"/>
        <v>27.916666666666625</v>
      </c>
      <c r="AJ15" s="42">
        <v>0.55</v>
      </c>
      <c r="AK15" s="6">
        <v>0.25</v>
      </c>
      <c r="AL15" s="6">
        <v>1.5</v>
      </c>
      <c r="AM15" s="6">
        <v>0.6</v>
      </c>
      <c r="AN15" s="6">
        <v>0.75</v>
      </c>
      <c r="AO15" s="43">
        <v>0.15</v>
      </c>
      <c r="AP15" s="37">
        <f t="shared" si="3"/>
        <v>15.833333333333307</v>
      </c>
      <c r="AQ15" s="39">
        <v>1</v>
      </c>
      <c r="AR15" s="40">
        <v>0.2</v>
      </c>
      <c r="AS15" s="40">
        <v>0.35</v>
      </c>
      <c r="AT15" s="40">
        <v>0.3</v>
      </c>
      <c r="AU15" s="40">
        <v>0.9</v>
      </c>
      <c r="AV15" s="41">
        <v>0.45</v>
      </c>
      <c r="AW15" s="33">
        <f t="shared" si="0"/>
        <v>13.333333333333313</v>
      </c>
      <c r="AX15" s="42">
        <v>1.15</v>
      </c>
      <c r="AY15" s="6">
        <v>1.2</v>
      </c>
      <c r="AZ15" s="6">
        <v>0.4</v>
      </c>
      <c r="BA15" s="6">
        <v>0.75</v>
      </c>
      <c r="BB15" s="6">
        <v>1.6</v>
      </c>
      <c r="BC15" s="43">
        <v>1.1</v>
      </c>
      <c r="BD15" s="61">
        <f t="shared" si="1"/>
        <v>25.83333333333329</v>
      </c>
      <c r="BH15">
        <v>15</v>
      </c>
      <c r="BI15">
        <v>10.625</v>
      </c>
      <c r="BJ15">
        <v>33.95833333333328</v>
      </c>
      <c r="BK15">
        <v>13.125</v>
      </c>
      <c r="BN15">
        <v>3</v>
      </c>
      <c r="BO15">
        <v>0</v>
      </c>
      <c r="BP15">
        <v>0</v>
      </c>
      <c r="BQ15">
        <v>0</v>
      </c>
      <c r="BS15">
        <f>7601+9434</f>
        <v>17035</v>
      </c>
      <c r="BT15">
        <v>5828</v>
      </c>
      <c r="BU15">
        <v>8843</v>
      </c>
      <c r="BV15">
        <v>8583</v>
      </c>
    </row>
    <row r="16" spans="2:74" ht="12.75">
      <c r="B16" s="4" t="s">
        <v>34</v>
      </c>
      <c r="C16" s="4" t="s">
        <v>29</v>
      </c>
      <c r="D16" s="4" t="s">
        <v>30</v>
      </c>
      <c r="E16" s="4" t="s">
        <v>22</v>
      </c>
      <c r="F16" s="4" t="s">
        <v>23</v>
      </c>
      <c r="G16" s="4" t="s">
        <v>26</v>
      </c>
      <c r="H16" s="4" t="s">
        <v>28</v>
      </c>
      <c r="K16" s="16" t="s">
        <v>51</v>
      </c>
      <c r="L16" s="16" t="s">
        <v>52</v>
      </c>
      <c r="M16" s="16" t="s">
        <v>53</v>
      </c>
      <c r="N16" s="16" t="s">
        <v>54</v>
      </c>
      <c r="O16" s="16" t="s">
        <v>55</v>
      </c>
      <c r="P16" s="16" t="s">
        <v>56</v>
      </c>
      <c r="Q16" s="16" t="s">
        <v>57</v>
      </c>
      <c r="S16" s="16" t="s">
        <v>51</v>
      </c>
      <c r="T16" s="16" t="s">
        <v>52</v>
      </c>
      <c r="U16" s="16" t="s">
        <v>53</v>
      </c>
      <c r="V16" s="16" t="s">
        <v>54</v>
      </c>
      <c r="W16" s="16" t="s">
        <v>55</v>
      </c>
      <c r="X16" s="16" t="s">
        <v>56</v>
      </c>
      <c r="Y16" s="16" t="s">
        <v>57</v>
      </c>
      <c r="AB16" s="38">
        <v>11</v>
      </c>
      <c r="AC16" s="39">
        <v>1.1</v>
      </c>
      <c r="AD16" s="40">
        <v>1.15</v>
      </c>
      <c r="AE16" s="40">
        <v>1.8</v>
      </c>
      <c r="AF16" s="40">
        <v>0.55</v>
      </c>
      <c r="AG16" s="40">
        <v>1.05</v>
      </c>
      <c r="AH16" s="41">
        <v>0.85</v>
      </c>
      <c r="AI16" s="33">
        <f t="shared" si="2"/>
        <v>27.083333333333286</v>
      </c>
      <c r="AJ16" s="42">
        <v>0.1</v>
      </c>
      <c r="AK16" s="6">
        <v>0.2</v>
      </c>
      <c r="AL16" s="6">
        <v>0.35</v>
      </c>
      <c r="AM16" s="6">
        <v>0.4</v>
      </c>
      <c r="AN16" s="6">
        <v>0.1</v>
      </c>
      <c r="AO16" s="43">
        <v>0</v>
      </c>
      <c r="AP16" s="37">
        <f t="shared" si="3"/>
        <v>4.791666666666659</v>
      </c>
      <c r="AQ16" s="39">
        <v>0.35</v>
      </c>
      <c r="AR16" s="40">
        <v>0.15</v>
      </c>
      <c r="AS16" s="40">
        <v>0.15</v>
      </c>
      <c r="AT16" s="40">
        <v>0.2</v>
      </c>
      <c r="AU16" s="40">
        <v>0.55</v>
      </c>
      <c r="AV16" s="41">
        <v>0.15</v>
      </c>
      <c r="AW16" s="33">
        <f t="shared" si="0"/>
        <v>6.458333333333323</v>
      </c>
      <c r="AX16" s="42">
        <v>0.55</v>
      </c>
      <c r="AY16" s="6">
        <v>0.45</v>
      </c>
      <c r="AZ16" s="6">
        <v>0.8</v>
      </c>
      <c r="BA16" s="6">
        <v>0.45</v>
      </c>
      <c r="BB16" s="6">
        <v>0.85</v>
      </c>
      <c r="BC16" s="43">
        <v>0.3</v>
      </c>
      <c r="BD16" s="61">
        <f t="shared" si="1"/>
        <v>14.166666666666643</v>
      </c>
      <c r="BH16">
        <v>44.79166666666659</v>
      </c>
      <c r="BI16">
        <v>9.791666666666652</v>
      </c>
      <c r="BJ16">
        <v>30</v>
      </c>
      <c r="BK16">
        <v>30.416666666666615</v>
      </c>
      <c r="BN16">
        <v>0</v>
      </c>
      <c r="BO16">
        <v>1</v>
      </c>
      <c r="BP16">
        <v>0</v>
      </c>
      <c r="BQ16">
        <v>2</v>
      </c>
      <c r="BS16">
        <v>8873</v>
      </c>
      <c r="BT16">
        <v>10666</v>
      </c>
      <c r="BU16">
        <v>9735</v>
      </c>
      <c r="BV16">
        <v>15693</v>
      </c>
    </row>
    <row r="17" spans="2:74" ht="13.5" thickBot="1">
      <c r="B17" s="5" t="s">
        <v>1</v>
      </c>
      <c r="C17" s="9">
        <v>16.635583333333333</v>
      </c>
      <c r="D17" s="6">
        <v>5.416666666666667</v>
      </c>
      <c r="E17" s="6">
        <v>0.3333333333333333</v>
      </c>
      <c r="F17" s="6">
        <v>0.08333333333333333</v>
      </c>
      <c r="G17" s="6">
        <v>0.25</v>
      </c>
      <c r="H17" s="6">
        <v>0.6666666666666666</v>
      </c>
      <c r="K17" s="14" t="s">
        <v>58</v>
      </c>
      <c r="L17" s="14">
        <v>1344103007.7881432</v>
      </c>
      <c r="M17" s="14">
        <v>3</v>
      </c>
      <c r="N17" s="14">
        <v>448034335.9293811</v>
      </c>
      <c r="O17" s="14">
        <v>4.13853157298254</v>
      </c>
      <c r="P17" s="14">
        <v>0.0068129425129328505</v>
      </c>
      <c r="Q17" s="14">
        <v>2.6363914770322</v>
      </c>
      <c r="S17" s="14" t="s">
        <v>58</v>
      </c>
      <c r="T17" s="14">
        <v>107592610.30729198</v>
      </c>
      <c r="U17" s="14">
        <v>3</v>
      </c>
      <c r="V17" s="14">
        <v>35864203.43576399</v>
      </c>
      <c r="W17" s="14">
        <v>1.0293074402862952</v>
      </c>
      <c r="X17" s="14">
        <v>0.3808143656614301</v>
      </c>
      <c r="Y17" s="14">
        <v>2.6526456278814736</v>
      </c>
      <c r="AB17" s="44">
        <v>12</v>
      </c>
      <c r="AC17" s="45">
        <v>2.85</v>
      </c>
      <c r="AD17" s="46">
        <v>0.5</v>
      </c>
      <c r="AE17" s="46">
        <v>3.2</v>
      </c>
      <c r="AF17" s="46">
        <v>0.55</v>
      </c>
      <c r="AG17" s="46">
        <v>3.2</v>
      </c>
      <c r="AH17" s="47">
        <v>0.7</v>
      </c>
      <c r="AI17" s="48">
        <f t="shared" si="2"/>
        <v>45.83333333333326</v>
      </c>
      <c r="AJ17" s="49">
        <v>0.4</v>
      </c>
      <c r="AK17" s="50">
        <v>0.7</v>
      </c>
      <c r="AL17" s="50">
        <v>0.65</v>
      </c>
      <c r="AM17" s="50">
        <v>0.65</v>
      </c>
      <c r="AN17" s="50">
        <v>0.7</v>
      </c>
      <c r="AO17" s="51">
        <v>0.6</v>
      </c>
      <c r="AP17" s="55">
        <f t="shared" si="3"/>
        <v>15.416666666666641</v>
      </c>
      <c r="AQ17" s="45">
        <v>0.4</v>
      </c>
      <c r="AR17" s="46">
        <v>0.55</v>
      </c>
      <c r="AS17" s="46">
        <v>1</v>
      </c>
      <c r="AT17" s="46">
        <v>0.6</v>
      </c>
      <c r="AU17" s="46">
        <v>0.85</v>
      </c>
      <c r="AV17" s="47">
        <v>0.45</v>
      </c>
      <c r="AW17" s="48">
        <f t="shared" si="0"/>
        <v>16.041666666666643</v>
      </c>
      <c r="AX17" s="49">
        <v>0.7</v>
      </c>
      <c r="AY17" s="50">
        <v>0.55</v>
      </c>
      <c r="AZ17" s="50">
        <v>0.9</v>
      </c>
      <c r="BA17" s="50">
        <v>0.45</v>
      </c>
      <c r="BB17" s="50">
        <v>0.45</v>
      </c>
      <c r="BC17" s="51">
        <v>0.7</v>
      </c>
      <c r="BD17" s="62">
        <f t="shared" si="1"/>
        <v>15.624999999999975</v>
      </c>
      <c r="BH17">
        <v>15.416666666666641</v>
      </c>
      <c r="BI17">
        <v>5.833333333333324</v>
      </c>
      <c r="BJ17">
        <v>13.125</v>
      </c>
      <c r="BK17">
        <v>10.625</v>
      </c>
      <c r="BN17">
        <v>0</v>
      </c>
      <c r="BO17">
        <v>1</v>
      </c>
      <c r="BP17">
        <v>2</v>
      </c>
      <c r="BQ17">
        <v>0</v>
      </c>
      <c r="BS17">
        <v>7510</v>
      </c>
      <c r="BT17">
        <v>10145</v>
      </c>
      <c r="BU17">
        <v>21400</v>
      </c>
      <c r="BV17">
        <v>5458</v>
      </c>
    </row>
    <row r="18" spans="2:74" ht="13.5" thickBot="1">
      <c r="B18" s="5" t="s">
        <v>2</v>
      </c>
      <c r="C18" s="9">
        <v>5.6855</v>
      </c>
      <c r="D18" s="6">
        <v>3.4166666666666665</v>
      </c>
      <c r="E18" s="6">
        <v>0</v>
      </c>
      <c r="F18" s="6">
        <v>0.08333333333333333</v>
      </c>
      <c r="G18" s="6">
        <v>0.08333333333333333</v>
      </c>
      <c r="H18" s="6">
        <v>0.16666666666666666</v>
      </c>
      <c r="K18" s="14" t="s">
        <v>59</v>
      </c>
      <c r="L18" s="14">
        <v>30745627805.43055</v>
      </c>
      <c r="M18" s="14">
        <v>284</v>
      </c>
      <c r="N18" s="14">
        <v>108259252.83602306</v>
      </c>
      <c r="O18" s="14"/>
      <c r="P18" s="14"/>
      <c r="Q18" s="14"/>
      <c r="S18" s="14" t="s">
        <v>59</v>
      </c>
      <c r="T18" s="14">
        <v>6550492090.145833</v>
      </c>
      <c r="U18" s="14">
        <v>188</v>
      </c>
      <c r="V18" s="14">
        <v>34843043.0326906</v>
      </c>
      <c r="W18" s="14"/>
      <c r="X18" s="14"/>
      <c r="Y18" s="1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H18">
        <v>69.3749999999999</v>
      </c>
      <c r="BI18">
        <v>62.08333333333323</v>
      </c>
      <c r="BJ18">
        <v>61.666666666666565</v>
      </c>
      <c r="BK18">
        <v>49.16666666666658</v>
      </c>
      <c r="BN18">
        <v>1</v>
      </c>
      <c r="BO18">
        <v>1</v>
      </c>
      <c r="BP18">
        <v>0</v>
      </c>
      <c r="BQ18">
        <v>1</v>
      </c>
      <c r="BS18">
        <f>2694+6329</f>
        <v>9023</v>
      </c>
      <c r="BT18">
        <f>4337+5087</f>
        <v>9424</v>
      </c>
      <c r="BU18">
        <v>7401</v>
      </c>
      <c r="BV18">
        <v>10425</v>
      </c>
    </row>
    <row r="19" spans="2:63" ht="13.5" thickBot="1">
      <c r="B19" s="5" t="s">
        <v>3</v>
      </c>
      <c r="C19" s="11">
        <v>11.812916666666666</v>
      </c>
      <c r="D19" s="10">
        <v>5.083333333333333</v>
      </c>
      <c r="E19" s="10">
        <v>0.3333333333333333</v>
      </c>
      <c r="F19" s="10">
        <v>0.4166666666666667</v>
      </c>
      <c r="G19" s="10">
        <v>0</v>
      </c>
      <c r="H19" s="10">
        <v>0.75</v>
      </c>
      <c r="K19" s="14"/>
      <c r="L19" s="14"/>
      <c r="M19" s="14"/>
      <c r="N19" s="14"/>
      <c r="O19" s="14"/>
      <c r="P19" s="14"/>
      <c r="Q19" s="14"/>
      <c r="S19" s="14"/>
      <c r="T19" s="14"/>
      <c r="U19" s="14"/>
      <c r="V19" s="14"/>
      <c r="W19" s="14"/>
      <c r="X19" s="14"/>
      <c r="Y19" s="14"/>
      <c r="AB19" s="54"/>
      <c r="AC19" s="54"/>
      <c r="AD19" s="54"/>
      <c r="AE19" s="54"/>
      <c r="AF19" s="54"/>
      <c r="AG19" s="54"/>
      <c r="AH19" s="54"/>
      <c r="AI19" s="52">
        <f>AVERAGE(AI6:AI17)</f>
        <v>32.84722222222217</v>
      </c>
      <c r="AJ19" s="54"/>
      <c r="AK19" s="54"/>
      <c r="AL19" s="54"/>
      <c r="AM19" s="54"/>
      <c r="AN19" s="54"/>
      <c r="AO19" s="54"/>
      <c r="AP19" s="52">
        <f>AVERAGE(AP6:AP17)</f>
        <v>18.10763888888886</v>
      </c>
      <c r="AQ19" s="54"/>
      <c r="AR19" s="54"/>
      <c r="AS19" s="54"/>
      <c r="AT19" s="54"/>
      <c r="AU19" s="54"/>
      <c r="AV19" s="54"/>
      <c r="AW19" s="53">
        <f>AVERAGE(AW6:AW17)</f>
        <v>22.899305555555518</v>
      </c>
      <c r="AX19" s="54"/>
      <c r="AY19" s="54"/>
      <c r="AZ19" s="54"/>
      <c r="BA19" s="54"/>
      <c r="BB19" s="54"/>
      <c r="BC19" s="54"/>
      <c r="BD19" s="52">
        <f>AVERAGE(BD6:BD17)</f>
        <v>21.996527777777743</v>
      </c>
      <c r="BH19">
        <v>36.87499999999994</v>
      </c>
      <c r="BI19">
        <v>18.9583333333333</v>
      </c>
      <c r="BJ19">
        <v>17.708333333333304</v>
      </c>
      <c r="BK19">
        <v>50.416666666666586</v>
      </c>
    </row>
    <row r="20" spans="2:63" ht="13.5" thickBot="1">
      <c r="B20" s="5" t="s">
        <v>4</v>
      </c>
      <c r="C20" s="11">
        <v>11.421416666666666</v>
      </c>
      <c r="D20" s="10">
        <v>5.583333333333333</v>
      </c>
      <c r="E20" s="10">
        <v>0.5833333333333334</v>
      </c>
      <c r="F20" s="10">
        <v>0</v>
      </c>
      <c r="G20" s="10">
        <v>0</v>
      </c>
      <c r="H20" s="10">
        <v>0.5833333333333334</v>
      </c>
      <c r="K20" s="15" t="s">
        <v>60</v>
      </c>
      <c r="L20" s="15">
        <v>32089730813.218693</v>
      </c>
      <c r="M20" s="15">
        <v>287</v>
      </c>
      <c r="N20" s="15"/>
      <c r="O20" s="15"/>
      <c r="P20" s="15"/>
      <c r="Q20" s="15"/>
      <c r="S20" s="15" t="s">
        <v>60</v>
      </c>
      <c r="T20" s="15">
        <v>6658084700.453125</v>
      </c>
      <c r="U20" s="15">
        <v>191</v>
      </c>
      <c r="V20" s="15"/>
      <c r="W20" s="15"/>
      <c r="X20" s="15"/>
      <c r="Y20" s="15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H20">
        <v>27.916666666666625</v>
      </c>
      <c r="BI20">
        <v>15.833333333333307</v>
      </c>
      <c r="BJ20">
        <v>13.333333333333313</v>
      </c>
      <c r="BK20">
        <v>25.83333333333329</v>
      </c>
    </row>
    <row r="21" spans="2:63" ht="12.75">
      <c r="B21" s="5" t="s">
        <v>5</v>
      </c>
      <c r="C21" s="11">
        <v>12.07325</v>
      </c>
      <c r="D21" s="10">
        <v>5.25</v>
      </c>
      <c r="E21" s="10">
        <v>0.25</v>
      </c>
      <c r="F21" s="10">
        <v>0.16666666666666666</v>
      </c>
      <c r="G21" s="10">
        <v>0.16666666666666666</v>
      </c>
      <c r="H21" s="10">
        <v>0.5833333333333334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H21">
        <v>27.083333333333286</v>
      </c>
      <c r="BI21">
        <v>4.791666666666659</v>
      </c>
      <c r="BJ21">
        <v>6.458333333333323</v>
      </c>
      <c r="BK21">
        <v>14.166666666666643</v>
      </c>
    </row>
    <row r="22" spans="2:74" ht="12.75">
      <c r="B22" s="5" t="s">
        <v>6</v>
      </c>
      <c r="C22" s="11">
        <v>8.279333333333334</v>
      </c>
      <c r="D22" s="10">
        <v>5.166666666666667</v>
      </c>
      <c r="E22" s="10">
        <v>0.16666666666666666</v>
      </c>
      <c r="F22" s="10">
        <v>0</v>
      </c>
      <c r="G22" s="10">
        <v>0.25</v>
      </c>
      <c r="H22" s="10">
        <v>0.4166666666666667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H22">
        <v>45.83333333333326</v>
      </c>
      <c r="BI22">
        <v>15.416666666666641</v>
      </c>
      <c r="BJ22">
        <v>16.041666666666643</v>
      </c>
      <c r="BK22">
        <v>15.625</v>
      </c>
      <c r="BN22">
        <v>0</v>
      </c>
      <c r="BO22">
        <v>1</v>
      </c>
      <c r="BP22">
        <v>1</v>
      </c>
      <c r="BQ22">
        <v>0</v>
      </c>
      <c r="BS22">
        <v>6579</v>
      </c>
      <c r="BT22">
        <v>11377</v>
      </c>
      <c r="BU22">
        <v>12498</v>
      </c>
      <c r="BV22">
        <v>9714</v>
      </c>
    </row>
    <row r="23" spans="28:74" ht="12.75"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N23">
        <v>0</v>
      </c>
      <c r="BO23">
        <v>0</v>
      </c>
      <c r="BP23">
        <v>0</v>
      </c>
      <c r="BQ23">
        <v>0</v>
      </c>
      <c r="BS23">
        <v>7300</v>
      </c>
      <c r="BT23">
        <v>9153</v>
      </c>
      <c r="BU23">
        <v>9323</v>
      </c>
      <c r="BV23">
        <v>8282</v>
      </c>
    </row>
    <row r="24" spans="2:74" ht="12.75">
      <c r="B24" s="6" t="s">
        <v>31</v>
      </c>
      <c r="C24" s="6">
        <v>10.984666666666667</v>
      </c>
      <c r="D24" s="6">
        <v>4.986111111111112</v>
      </c>
      <c r="E24" s="6">
        <v>0.2777777777777778</v>
      </c>
      <c r="F24" s="6">
        <v>0.125</v>
      </c>
      <c r="G24" s="6">
        <v>0.125</v>
      </c>
      <c r="H24" s="6">
        <v>0.5277777777777778</v>
      </c>
      <c r="AB24" s="6"/>
      <c r="AC24" s="56" t="s">
        <v>73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N24">
        <v>0</v>
      </c>
      <c r="BO24">
        <v>0</v>
      </c>
      <c r="BP24">
        <v>0</v>
      </c>
      <c r="BQ24">
        <v>1</v>
      </c>
      <c r="BS24">
        <v>6840</v>
      </c>
      <c r="BT24">
        <v>8272</v>
      </c>
      <c r="BU24">
        <v>8282</v>
      </c>
      <c r="BV24">
        <v>9764</v>
      </c>
    </row>
    <row r="25" spans="2:74" ht="12.75">
      <c r="B25" s="6" t="s">
        <v>32</v>
      </c>
      <c r="C25" s="10">
        <v>10.896729166666667</v>
      </c>
      <c r="D25" s="10">
        <v>5.270833333333333</v>
      </c>
      <c r="E25" s="10">
        <v>0.33333333333333337</v>
      </c>
      <c r="F25" s="10">
        <v>0.14583333333333334</v>
      </c>
      <c r="G25" s="10">
        <v>0.10416666666666666</v>
      </c>
      <c r="H25" s="10">
        <v>0.5833333333333334</v>
      </c>
      <c r="AB25" s="57" t="s">
        <v>39</v>
      </c>
      <c r="AC25" s="10">
        <v>32.84722222222217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N25">
        <v>0</v>
      </c>
      <c r="BO25">
        <v>2</v>
      </c>
      <c r="BP25">
        <v>2</v>
      </c>
      <c r="BQ25">
        <v>0</v>
      </c>
      <c r="BS25">
        <v>6740</v>
      </c>
      <c r="BT25">
        <f>6419+10615</f>
        <v>17034</v>
      </c>
      <c r="BU25">
        <v>18877</v>
      </c>
      <c r="BV25">
        <v>5218</v>
      </c>
    </row>
    <row r="26" spans="28:56" ht="12.75">
      <c r="AB26" s="6"/>
      <c r="AC26" s="58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</row>
    <row r="27" spans="11:56" ht="12.75">
      <c r="K27" s="13" t="s">
        <v>61</v>
      </c>
      <c r="S27" s="13" t="s">
        <v>64</v>
      </c>
      <c r="AB27" s="57" t="s">
        <v>40</v>
      </c>
      <c r="AC27" s="10">
        <v>18.10763888888886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</row>
    <row r="28" spans="28:56" ht="12.75">
      <c r="AB28" s="58"/>
      <c r="AC28" s="58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</row>
    <row r="29" spans="2:74" ht="12.75">
      <c r="B29" s="4" t="s">
        <v>35</v>
      </c>
      <c r="C29" s="4" t="s">
        <v>29</v>
      </c>
      <c r="D29" s="4" t="s">
        <v>30</v>
      </c>
      <c r="E29" s="4" t="s">
        <v>22</v>
      </c>
      <c r="F29" s="4" t="s">
        <v>23</v>
      </c>
      <c r="G29" s="4" t="s">
        <v>26</v>
      </c>
      <c r="H29" s="4" t="s">
        <v>28</v>
      </c>
      <c r="K29" t="s">
        <v>43</v>
      </c>
      <c r="S29" t="s">
        <v>43</v>
      </c>
      <c r="AB29" s="57" t="s">
        <v>41</v>
      </c>
      <c r="AC29" s="10">
        <v>22.8993055555555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N29">
        <v>0</v>
      </c>
      <c r="BO29">
        <v>0</v>
      </c>
      <c r="BP29">
        <v>0</v>
      </c>
      <c r="BQ29">
        <v>1</v>
      </c>
      <c r="BS29">
        <v>11867</v>
      </c>
      <c r="BT29">
        <v>8031</v>
      </c>
      <c r="BU29">
        <v>8673</v>
      </c>
      <c r="BV29">
        <f>4897+11777</f>
        <v>16674</v>
      </c>
    </row>
    <row r="30" spans="2:74" ht="12.75">
      <c r="B30" s="5" t="s">
        <v>1</v>
      </c>
      <c r="C30" s="9">
        <v>16.977083333333333</v>
      </c>
      <c r="D30" s="6">
        <v>4.833333333333333</v>
      </c>
      <c r="E30" s="6">
        <v>0.4166666666666667</v>
      </c>
      <c r="F30" s="6">
        <v>0.08333333333333333</v>
      </c>
      <c r="G30" s="6">
        <v>0.08333333333333333</v>
      </c>
      <c r="H30" s="6">
        <v>0.5833333333333334</v>
      </c>
      <c r="AB30" s="58"/>
      <c r="AC30" s="58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N30">
        <v>0</v>
      </c>
      <c r="BO30">
        <v>0</v>
      </c>
      <c r="BP30">
        <v>0</v>
      </c>
      <c r="BQ30">
        <v>0</v>
      </c>
      <c r="BS30">
        <v>12247</v>
      </c>
      <c r="BT30">
        <v>7681</v>
      </c>
      <c r="BU30">
        <v>11387</v>
      </c>
      <c r="BV30">
        <v>13259</v>
      </c>
    </row>
    <row r="31" spans="2:74" ht="13.5" thickBot="1">
      <c r="B31" s="5" t="s">
        <v>2</v>
      </c>
      <c r="C31" s="9">
        <v>8.862</v>
      </c>
      <c r="D31" s="6">
        <v>3.5</v>
      </c>
      <c r="E31" s="6">
        <v>0.08333333333333333</v>
      </c>
      <c r="F31" s="6">
        <v>0.08333333333333333</v>
      </c>
      <c r="G31" s="6">
        <v>0.08333333333333333</v>
      </c>
      <c r="H31" s="6">
        <v>0.25</v>
      </c>
      <c r="K31" t="s">
        <v>44</v>
      </c>
      <c r="S31" t="s">
        <v>44</v>
      </c>
      <c r="AB31" s="57" t="s">
        <v>42</v>
      </c>
      <c r="AC31" s="10">
        <v>21.996527777777743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N31">
        <v>0</v>
      </c>
      <c r="BO31">
        <v>0</v>
      </c>
      <c r="BP31">
        <v>0</v>
      </c>
      <c r="BQ31">
        <v>0</v>
      </c>
      <c r="BS31">
        <v>8582</v>
      </c>
      <c r="BT31">
        <v>7671</v>
      </c>
      <c r="BU31">
        <v>14681</v>
      </c>
      <c r="BV31">
        <v>8852</v>
      </c>
    </row>
    <row r="32" spans="2:74" ht="12.75">
      <c r="B32" s="5" t="s">
        <v>3</v>
      </c>
      <c r="C32" s="11">
        <v>11.612666666666666</v>
      </c>
      <c r="D32" s="10">
        <v>4.583333333333333</v>
      </c>
      <c r="E32" s="10">
        <v>0.4166666666666667</v>
      </c>
      <c r="F32" s="10">
        <v>0.16666666666666666</v>
      </c>
      <c r="G32" s="10">
        <v>0</v>
      </c>
      <c r="H32" s="10">
        <v>0.5833333333333334</v>
      </c>
      <c r="K32" s="16" t="s">
        <v>45</v>
      </c>
      <c r="L32" s="16" t="s">
        <v>46</v>
      </c>
      <c r="M32" s="16" t="s">
        <v>47</v>
      </c>
      <c r="N32" s="16" t="s">
        <v>48</v>
      </c>
      <c r="O32" s="16" t="s">
        <v>49</v>
      </c>
      <c r="S32" s="16" t="s">
        <v>45</v>
      </c>
      <c r="T32" s="16" t="s">
        <v>46</v>
      </c>
      <c r="U32" s="16" t="s">
        <v>47</v>
      </c>
      <c r="V32" s="16" t="s">
        <v>48</v>
      </c>
      <c r="W32" s="16" t="s">
        <v>49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N32">
        <v>0</v>
      </c>
      <c r="BO32">
        <v>1</v>
      </c>
      <c r="BP32">
        <v>0</v>
      </c>
      <c r="BQ32">
        <v>0</v>
      </c>
      <c r="BS32">
        <v>9874</v>
      </c>
      <c r="BT32">
        <f>2303+13880</f>
        <v>16183</v>
      </c>
      <c r="BU32">
        <v>4317</v>
      </c>
      <c r="BV32">
        <v>8462</v>
      </c>
    </row>
    <row r="33" spans="2:56" ht="12.75">
      <c r="B33" s="5" t="s">
        <v>4</v>
      </c>
      <c r="C33" s="11">
        <v>9.4855</v>
      </c>
      <c r="D33" s="10">
        <v>5</v>
      </c>
      <c r="E33" s="10">
        <v>0</v>
      </c>
      <c r="F33" s="10">
        <v>0</v>
      </c>
      <c r="G33" s="10">
        <v>0</v>
      </c>
      <c r="H33" s="10">
        <v>0</v>
      </c>
      <c r="K33" s="14" t="s">
        <v>39</v>
      </c>
      <c r="L33" s="14">
        <v>72</v>
      </c>
      <c r="M33" s="14">
        <v>50</v>
      </c>
      <c r="N33" s="14">
        <v>0.6944444444444444</v>
      </c>
      <c r="O33" s="14">
        <v>1.6517996870109546</v>
      </c>
      <c r="S33" s="14" t="s">
        <v>39</v>
      </c>
      <c r="T33" s="14">
        <v>48</v>
      </c>
      <c r="U33" s="14">
        <v>19</v>
      </c>
      <c r="V33" s="14">
        <v>0.3958333333333333</v>
      </c>
      <c r="W33" s="14">
        <v>0.712322695035461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</row>
    <row r="34" spans="2:56" ht="12.75">
      <c r="B34" s="5" t="s">
        <v>5</v>
      </c>
      <c r="C34" s="11">
        <v>9.969416666666666</v>
      </c>
      <c r="D34" s="10">
        <v>4.166666666666667</v>
      </c>
      <c r="E34" s="10">
        <v>0.16666666666666666</v>
      </c>
      <c r="F34" s="10">
        <v>0</v>
      </c>
      <c r="G34" s="10">
        <v>0</v>
      </c>
      <c r="H34" s="10">
        <v>0.16666666666666666</v>
      </c>
      <c r="K34" s="14" t="s">
        <v>40</v>
      </c>
      <c r="L34" s="14">
        <v>72</v>
      </c>
      <c r="M34" s="14">
        <v>38</v>
      </c>
      <c r="N34" s="14">
        <v>0.5277777777777778</v>
      </c>
      <c r="O34" s="14">
        <v>0.5625978090766823</v>
      </c>
      <c r="S34" s="14" t="s">
        <v>40</v>
      </c>
      <c r="T34" s="14">
        <v>48</v>
      </c>
      <c r="U34" s="14">
        <v>28</v>
      </c>
      <c r="V34" s="14">
        <v>0.5833333333333334</v>
      </c>
      <c r="W34" s="14">
        <v>0.5460992907801419</v>
      </c>
      <c r="AX34" s="3"/>
      <c r="AY34" s="3"/>
      <c r="AZ34" s="3"/>
      <c r="BA34" s="3"/>
      <c r="BB34" s="3"/>
      <c r="BC34" s="3"/>
      <c r="BD34" s="3"/>
    </row>
    <row r="35" spans="2:55" ht="12.75">
      <c r="B35" s="5" t="s">
        <v>6</v>
      </c>
      <c r="C35" s="11">
        <v>7.22375</v>
      </c>
      <c r="D35" s="10">
        <v>4.416666666666667</v>
      </c>
      <c r="E35" s="10">
        <v>0</v>
      </c>
      <c r="F35" s="10">
        <v>0.16666666666666666</v>
      </c>
      <c r="G35" s="10">
        <v>0</v>
      </c>
      <c r="H35" s="10">
        <v>0.16666666666666666</v>
      </c>
      <c r="K35" s="14" t="s">
        <v>41</v>
      </c>
      <c r="L35" s="14">
        <v>72</v>
      </c>
      <c r="M35" s="14">
        <v>21</v>
      </c>
      <c r="N35" s="14">
        <v>0.2916666666666667</v>
      </c>
      <c r="O35" s="14">
        <v>0.49119718309859156</v>
      </c>
      <c r="S35" s="14" t="s">
        <v>41</v>
      </c>
      <c r="T35" s="14">
        <v>48</v>
      </c>
      <c r="U35" s="14">
        <v>11</v>
      </c>
      <c r="V35" s="14">
        <v>0.22916666666666666</v>
      </c>
      <c r="W35" s="14">
        <v>0.43572695035460995</v>
      </c>
      <c r="AX35" s="3"/>
      <c r="AY35" s="3"/>
      <c r="AZ35" s="3"/>
      <c r="BA35" s="3"/>
      <c r="BB35" s="3"/>
      <c r="BC35" s="3"/>
    </row>
    <row r="36" spans="11:74" ht="13.5" thickBot="1">
      <c r="K36" s="15" t="s">
        <v>42</v>
      </c>
      <c r="L36" s="15">
        <v>72</v>
      </c>
      <c r="M36" s="15">
        <v>31</v>
      </c>
      <c r="N36" s="15">
        <v>0.4305555555555556</v>
      </c>
      <c r="O36" s="15">
        <v>0.5584898278560251</v>
      </c>
      <c r="S36" s="15" t="s">
        <v>42</v>
      </c>
      <c r="T36" s="15">
        <v>48</v>
      </c>
      <c r="U36" s="15">
        <v>19</v>
      </c>
      <c r="V36" s="15">
        <v>0.3958333333333333</v>
      </c>
      <c r="W36" s="15">
        <v>0.4570035460992908</v>
      </c>
      <c r="BN36">
        <v>0</v>
      </c>
      <c r="BO36">
        <v>0</v>
      </c>
      <c r="BP36">
        <v>0</v>
      </c>
      <c r="BQ36">
        <v>1</v>
      </c>
      <c r="BS36">
        <v>8953</v>
      </c>
      <c r="BT36">
        <v>6430</v>
      </c>
      <c r="BU36">
        <v>8873</v>
      </c>
      <c r="BV36">
        <v>10606</v>
      </c>
    </row>
    <row r="37" spans="2:74" ht="12.75">
      <c r="B37" s="6" t="s">
        <v>31</v>
      </c>
      <c r="C37" s="6">
        <v>10.68840277777778</v>
      </c>
      <c r="D37" s="6">
        <v>4.416666666666667</v>
      </c>
      <c r="E37" s="6">
        <v>0.18055555555555558</v>
      </c>
      <c r="F37" s="6">
        <v>0.08333333333333333</v>
      </c>
      <c r="G37" s="6">
        <v>0.027777777777777776</v>
      </c>
      <c r="H37" s="6">
        <v>0.2916666666666667</v>
      </c>
      <c r="BN37">
        <v>0</v>
      </c>
      <c r="BO37">
        <v>1</v>
      </c>
      <c r="BP37">
        <v>0</v>
      </c>
      <c r="BQ37">
        <v>0</v>
      </c>
      <c r="BS37">
        <v>8302</v>
      </c>
      <c r="BT37">
        <v>10596</v>
      </c>
      <c r="BU37">
        <v>6550</v>
      </c>
      <c r="BV37">
        <v>9794</v>
      </c>
    </row>
    <row r="38" spans="2:74" ht="12.75">
      <c r="B38" s="6" t="s">
        <v>32</v>
      </c>
      <c r="C38" s="10">
        <v>9.572833333333334</v>
      </c>
      <c r="D38" s="10">
        <v>4.541666666666667</v>
      </c>
      <c r="E38" s="10">
        <v>0.14583333333333334</v>
      </c>
      <c r="F38" s="10">
        <v>0.08333333333333333</v>
      </c>
      <c r="G38" s="10">
        <v>0</v>
      </c>
      <c r="H38" s="10">
        <v>0.22916666666666666</v>
      </c>
      <c r="BN38">
        <v>0</v>
      </c>
      <c r="BO38">
        <v>0</v>
      </c>
      <c r="BP38">
        <v>0</v>
      </c>
      <c r="BQ38">
        <v>0</v>
      </c>
      <c r="BS38">
        <v>11687</v>
      </c>
      <c r="BT38">
        <v>4797</v>
      </c>
      <c r="BU38">
        <v>5148</v>
      </c>
      <c r="BV38">
        <v>5999</v>
      </c>
    </row>
    <row r="39" spans="11:74" ht="13.5" thickBot="1">
      <c r="K39" t="s">
        <v>50</v>
      </c>
      <c r="S39" t="s">
        <v>50</v>
      </c>
      <c r="BN39">
        <v>0</v>
      </c>
      <c r="BO39">
        <v>0</v>
      </c>
      <c r="BP39">
        <v>0</v>
      </c>
      <c r="BQ39">
        <v>0</v>
      </c>
      <c r="BS39">
        <v>6930</v>
      </c>
      <c r="BT39">
        <v>3736</v>
      </c>
      <c r="BU39">
        <v>5749</v>
      </c>
      <c r="BV39">
        <v>6299</v>
      </c>
    </row>
    <row r="40" spans="11:25" ht="12.75">
      <c r="K40" s="16" t="s">
        <v>51</v>
      </c>
      <c r="L40" s="16" t="s">
        <v>52</v>
      </c>
      <c r="M40" s="16" t="s">
        <v>53</v>
      </c>
      <c r="N40" s="16" t="s">
        <v>54</v>
      </c>
      <c r="O40" s="16" t="s">
        <v>55</v>
      </c>
      <c r="P40" s="16" t="s">
        <v>56</v>
      </c>
      <c r="Q40" s="16" t="s">
        <v>57</v>
      </c>
      <c r="S40" s="16" t="s">
        <v>51</v>
      </c>
      <c r="T40" s="16" t="s">
        <v>52</v>
      </c>
      <c r="U40" s="16" t="s">
        <v>53</v>
      </c>
      <c r="V40" s="16" t="s">
        <v>54</v>
      </c>
      <c r="W40" s="16" t="s">
        <v>55</v>
      </c>
      <c r="X40" s="16" t="s">
        <v>56</v>
      </c>
      <c r="Y40" s="16" t="s">
        <v>57</v>
      </c>
    </row>
    <row r="41" spans="11:25" ht="12.75">
      <c r="K41" s="14" t="s">
        <v>58</v>
      </c>
      <c r="L41" s="14">
        <v>6.194444444444741</v>
      </c>
      <c r="M41" s="14">
        <v>3</v>
      </c>
      <c r="N41" s="14">
        <v>2.064814814814914</v>
      </c>
      <c r="O41" s="14">
        <v>2.5303448000320863</v>
      </c>
      <c r="P41" s="14">
        <v>0.05744301801422282</v>
      </c>
      <c r="Q41" s="14">
        <v>2.6363914770322</v>
      </c>
      <c r="S41" s="14" t="s">
        <v>58</v>
      </c>
      <c r="T41" s="14">
        <v>3.0156249999996874</v>
      </c>
      <c r="U41" s="14">
        <v>3</v>
      </c>
      <c r="V41" s="14">
        <v>1.0052083333332291</v>
      </c>
      <c r="W41" s="14">
        <v>1.869153101174337</v>
      </c>
      <c r="X41" s="14">
        <v>0.1362605914681288</v>
      </c>
      <c r="Y41" s="14">
        <v>2.6526456278814736</v>
      </c>
    </row>
    <row r="42" spans="2:25" ht="12.75">
      <c r="B42" s="4" t="s">
        <v>36</v>
      </c>
      <c r="C42" s="4" t="s">
        <v>29</v>
      </c>
      <c r="D42" s="4" t="s">
        <v>30</v>
      </c>
      <c r="E42" s="4" t="s">
        <v>22</v>
      </c>
      <c r="F42" s="4" t="s">
        <v>23</v>
      </c>
      <c r="G42" s="4" t="s">
        <v>26</v>
      </c>
      <c r="H42" s="4" t="s">
        <v>28</v>
      </c>
      <c r="K42" s="14" t="s">
        <v>59</v>
      </c>
      <c r="L42" s="14">
        <v>231.75</v>
      </c>
      <c r="M42" s="14">
        <v>284</v>
      </c>
      <c r="N42" s="14">
        <v>0.8160211267605627</v>
      </c>
      <c r="O42" s="14"/>
      <c r="P42" s="14"/>
      <c r="Q42" s="14"/>
      <c r="S42" s="14" t="s">
        <v>59</v>
      </c>
      <c r="T42" s="14">
        <v>101.10416666666669</v>
      </c>
      <c r="U42" s="14">
        <v>188</v>
      </c>
      <c r="V42" s="14">
        <v>0.537788120567376</v>
      </c>
      <c r="W42" s="14"/>
      <c r="X42" s="14"/>
      <c r="Y42" s="14"/>
    </row>
    <row r="43" spans="2:74" ht="12.75">
      <c r="B43" s="5" t="s">
        <v>1</v>
      </c>
      <c r="C43" s="9">
        <v>22.427333333333333</v>
      </c>
      <c r="D43" s="6">
        <v>5.416666666666667</v>
      </c>
      <c r="E43" s="6">
        <v>0.4166666666666667</v>
      </c>
      <c r="F43" s="6">
        <v>0.25</v>
      </c>
      <c r="G43" s="6">
        <v>0.16666666666666666</v>
      </c>
      <c r="H43" s="6">
        <v>0.8333333333333334</v>
      </c>
      <c r="K43" s="14"/>
      <c r="L43" s="14"/>
      <c r="M43" s="14"/>
      <c r="N43" s="14"/>
      <c r="O43" s="14"/>
      <c r="P43" s="14"/>
      <c r="Q43" s="14"/>
      <c r="S43" s="14"/>
      <c r="T43" s="14"/>
      <c r="U43" s="14"/>
      <c r="V43" s="14"/>
      <c r="W43" s="14"/>
      <c r="X43" s="14"/>
      <c r="Y43" s="14"/>
      <c r="BN43">
        <v>0</v>
      </c>
      <c r="BO43">
        <v>1</v>
      </c>
      <c r="BP43">
        <v>0</v>
      </c>
      <c r="BQ43">
        <v>1</v>
      </c>
      <c r="BS43">
        <v>7711</v>
      </c>
      <c r="BT43">
        <v>10605</v>
      </c>
      <c r="BU43">
        <v>9233</v>
      </c>
      <c r="BV43">
        <v>18757</v>
      </c>
    </row>
    <row r="44" spans="2:74" ht="13.5" thickBot="1">
      <c r="B44" s="5" t="s">
        <v>2</v>
      </c>
      <c r="C44" s="9">
        <v>7.6585</v>
      </c>
      <c r="D44" s="6">
        <v>3.5</v>
      </c>
      <c r="E44" s="6">
        <v>0</v>
      </c>
      <c r="F44" s="6">
        <v>0</v>
      </c>
      <c r="G44" s="6">
        <v>0.16666666666666666</v>
      </c>
      <c r="H44" s="6">
        <v>0.16666666666666666</v>
      </c>
      <c r="K44" s="15" t="s">
        <v>60</v>
      </c>
      <c r="L44" s="15">
        <v>237.94444444444454</v>
      </c>
      <c r="M44" s="15">
        <v>287</v>
      </c>
      <c r="N44" s="15"/>
      <c r="O44" s="15"/>
      <c r="P44" s="15"/>
      <c r="Q44" s="15"/>
      <c r="S44" s="15" t="s">
        <v>60</v>
      </c>
      <c r="T44" s="15">
        <v>104.11979166666637</v>
      </c>
      <c r="U44" s="15">
        <v>191</v>
      </c>
      <c r="V44" s="15"/>
      <c r="W44" s="15"/>
      <c r="X44" s="15"/>
      <c r="Y44" s="15"/>
      <c r="BN44">
        <v>2</v>
      </c>
      <c r="BO44">
        <v>1</v>
      </c>
      <c r="BP44">
        <v>0</v>
      </c>
      <c r="BQ44">
        <v>0</v>
      </c>
      <c r="BS44">
        <f>12308+14401</f>
        <v>26709</v>
      </c>
      <c r="BT44">
        <v>11126</v>
      </c>
      <c r="BU44">
        <v>10274</v>
      </c>
      <c r="BV44">
        <v>7260</v>
      </c>
    </row>
    <row r="45" spans="2:74" ht="12.75">
      <c r="B45" s="5" t="s">
        <v>3</v>
      </c>
      <c r="C45" s="11">
        <v>11.257833333333334</v>
      </c>
      <c r="D45" s="10">
        <v>4.666666666666667</v>
      </c>
      <c r="E45" s="10">
        <v>0.16666666666666666</v>
      </c>
      <c r="F45" s="10">
        <v>0.08333333333333333</v>
      </c>
      <c r="G45" s="10">
        <v>0.08333333333333333</v>
      </c>
      <c r="H45" s="10">
        <v>0.3333333333333333</v>
      </c>
      <c r="BN45">
        <v>0</v>
      </c>
      <c r="BO45">
        <v>0</v>
      </c>
      <c r="BP45">
        <v>0</v>
      </c>
      <c r="BQ45">
        <v>0</v>
      </c>
      <c r="BS45">
        <v>8542</v>
      </c>
      <c r="BT45">
        <v>6860</v>
      </c>
      <c r="BU45">
        <v>6820</v>
      </c>
      <c r="BV45">
        <v>6519</v>
      </c>
    </row>
    <row r="46" spans="2:74" ht="12.75">
      <c r="B46" s="5" t="s">
        <v>4</v>
      </c>
      <c r="C46" s="11">
        <v>11.055166666666667</v>
      </c>
      <c r="D46" s="10">
        <v>5.333333333333333</v>
      </c>
      <c r="E46" s="10">
        <v>0.3333333333333333</v>
      </c>
      <c r="F46" s="10">
        <v>0</v>
      </c>
      <c r="G46" s="10">
        <v>0</v>
      </c>
      <c r="H46" s="10">
        <v>0.3333333333333333</v>
      </c>
      <c r="BN46">
        <v>0</v>
      </c>
      <c r="BO46">
        <v>0</v>
      </c>
      <c r="BP46">
        <v>0</v>
      </c>
      <c r="BQ46">
        <v>0</v>
      </c>
      <c r="BS46">
        <v>5588</v>
      </c>
      <c r="BT46">
        <v>5728</v>
      </c>
      <c r="BU46">
        <v>6199</v>
      </c>
      <c r="BV46">
        <v>6550</v>
      </c>
    </row>
    <row r="47" spans="2:8" ht="12.75">
      <c r="B47" s="5" t="s">
        <v>5</v>
      </c>
      <c r="C47" s="11">
        <v>10.920583333333333</v>
      </c>
      <c r="D47" s="10">
        <v>5</v>
      </c>
      <c r="E47" s="10">
        <v>0.25</v>
      </c>
      <c r="F47" s="10">
        <v>0.16666666666666666</v>
      </c>
      <c r="G47" s="10">
        <v>0.08333333333333333</v>
      </c>
      <c r="H47" s="10">
        <v>0.5</v>
      </c>
    </row>
    <row r="48" spans="2:8" ht="12.75">
      <c r="B48" s="5" t="s">
        <v>6</v>
      </c>
      <c r="C48" s="11">
        <v>9.581416666666666</v>
      </c>
      <c r="D48" s="10">
        <v>4.5</v>
      </c>
      <c r="E48" s="10">
        <v>0.3333333333333333</v>
      </c>
      <c r="F48" s="10">
        <v>0.08333333333333333</v>
      </c>
      <c r="G48" s="10">
        <v>0</v>
      </c>
      <c r="H48" s="10">
        <v>0.4166666666666667</v>
      </c>
    </row>
    <row r="49" ht="12.75">
      <c r="K49" s="13" t="s">
        <v>74</v>
      </c>
    </row>
    <row r="50" spans="2:74" ht="12.75">
      <c r="B50" s="6" t="s">
        <v>31</v>
      </c>
      <c r="C50" s="6">
        <v>12.150138888888888</v>
      </c>
      <c r="D50" s="6">
        <v>4.736111111111112</v>
      </c>
      <c r="E50" s="6">
        <v>0.25</v>
      </c>
      <c r="F50" s="6">
        <v>0.09722222222222222</v>
      </c>
      <c r="G50" s="6">
        <v>0.08333333333333333</v>
      </c>
      <c r="H50" s="6">
        <v>0.4305555555555555</v>
      </c>
      <c r="BN50">
        <v>1</v>
      </c>
      <c r="BO50">
        <v>0</v>
      </c>
      <c r="BP50">
        <v>2</v>
      </c>
      <c r="BQ50">
        <v>0</v>
      </c>
      <c r="BS50">
        <v>10836</v>
      </c>
      <c r="BT50">
        <v>5408</v>
      </c>
      <c r="BU50">
        <v>12699</v>
      </c>
      <c r="BV50">
        <v>7470</v>
      </c>
    </row>
    <row r="51" spans="2:74" ht="12.75">
      <c r="B51" s="6" t="s">
        <v>32</v>
      </c>
      <c r="C51" s="10">
        <v>10.70375</v>
      </c>
      <c r="D51" s="10">
        <v>4.875</v>
      </c>
      <c r="E51" s="10">
        <v>0.2708333333333333</v>
      </c>
      <c r="F51" s="10">
        <v>0.08333333333333333</v>
      </c>
      <c r="G51" s="10">
        <v>0.041666666666666664</v>
      </c>
      <c r="H51" s="10">
        <v>0.3958333333333333</v>
      </c>
      <c r="K51" t="s">
        <v>43</v>
      </c>
      <c r="BN51">
        <v>0</v>
      </c>
      <c r="BO51">
        <v>0</v>
      </c>
      <c r="BP51">
        <v>0</v>
      </c>
      <c r="BQ51">
        <v>0</v>
      </c>
      <c r="BS51">
        <v>10025</v>
      </c>
      <c r="BT51">
        <v>6469</v>
      </c>
      <c r="BU51">
        <v>7111</v>
      </c>
      <c r="BV51">
        <v>8422</v>
      </c>
    </row>
    <row r="52" spans="36:74" ht="12.75">
      <c r="AJ52" s="3"/>
      <c r="AK52" s="3"/>
      <c r="AL52" s="3"/>
      <c r="AM52" s="3"/>
      <c r="BN52">
        <v>0</v>
      </c>
      <c r="BO52">
        <v>0</v>
      </c>
      <c r="BP52">
        <v>0</v>
      </c>
      <c r="BQ52">
        <v>0</v>
      </c>
      <c r="BS52">
        <v>5879</v>
      </c>
      <c r="BT52">
        <v>4827</v>
      </c>
      <c r="BU52">
        <v>5167</v>
      </c>
      <c r="BV52">
        <v>6859</v>
      </c>
    </row>
    <row r="53" spans="11:74" ht="13.5" thickBot="1">
      <c r="K53" t="s">
        <v>44</v>
      </c>
      <c r="AJ53" s="3"/>
      <c r="AK53" s="3"/>
      <c r="AL53" s="3"/>
      <c r="AM53" s="3"/>
      <c r="BN53">
        <v>0</v>
      </c>
      <c r="BO53">
        <v>0</v>
      </c>
      <c r="BP53">
        <v>0</v>
      </c>
      <c r="BQ53">
        <v>0</v>
      </c>
      <c r="BS53">
        <v>4286</v>
      </c>
      <c r="BT53">
        <v>4697</v>
      </c>
      <c r="BU53">
        <v>3825</v>
      </c>
      <c r="BV53">
        <v>6320</v>
      </c>
    </row>
    <row r="54" spans="11:39" ht="12.75">
      <c r="K54" s="16" t="s">
        <v>45</v>
      </c>
      <c r="L54" s="16" t="s">
        <v>46</v>
      </c>
      <c r="M54" s="16" t="s">
        <v>47</v>
      </c>
      <c r="N54" s="16" t="s">
        <v>48</v>
      </c>
      <c r="O54" s="16" t="s">
        <v>49</v>
      </c>
      <c r="AJ54" s="3"/>
      <c r="AK54" s="3"/>
      <c r="AL54" s="3"/>
      <c r="AM54" s="3"/>
    </row>
    <row r="55" spans="3:39" ht="12.75">
      <c r="C55" t="s">
        <v>39</v>
      </c>
      <c r="D55" t="s">
        <v>40</v>
      </c>
      <c r="E55" t="s">
        <v>41</v>
      </c>
      <c r="F55" t="s">
        <v>42</v>
      </c>
      <c r="K55" s="14" t="s">
        <v>39</v>
      </c>
      <c r="L55" s="14">
        <v>12</v>
      </c>
      <c r="M55" s="14">
        <v>394.16666666666606</v>
      </c>
      <c r="N55" s="14">
        <v>32.84722222222217</v>
      </c>
      <c r="O55" s="14">
        <v>266.4641203703696</v>
      </c>
      <c r="AJ55" s="3"/>
      <c r="AK55" s="3"/>
      <c r="AL55" s="3"/>
      <c r="AM55" s="3"/>
    </row>
    <row r="56" spans="2:39" ht="12.75">
      <c r="B56" t="s">
        <v>75</v>
      </c>
      <c r="C56" s="6">
        <v>16.10125</v>
      </c>
      <c r="D56" s="6">
        <v>10.984666666666667</v>
      </c>
      <c r="E56" s="6">
        <v>10.68840277777778</v>
      </c>
      <c r="F56" s="6">
        <v>12.150138888888888</v>
      </c>
      <c r="K56" s="14" t="s">
        <v>40</v>
      </c>
      <c r="L56" s="14">
        <v>12</v>
      </c>
      <c r="M56" s="14">
        <v>217.29166666666637</v>
      </c>
      <c r="N56" s="14">
        <v>18.107638888888864</v>
      </c>
      <c r="O56" s="14">
        <v>270.78171033249066</v>
      </c>
      <c r="AJ56" s="3"/>
      <c r="AK56" s="3"/>
      <c r="AL56" s="3"/>
      <c r="AM56" s="3"/>
    </row>
    <row r="57" spans="2:74" ht="12.75">
      <c r="B57" t="s">
        <v>76</v>
      </c>
      <c r="C57" s="10">
        <v>11.66575</v>
      </c>
      <c r="D57" s="10">
        <v>10.896729166666667</v>
      </c>
      <c r="E57" s="10">
        <v>9.572833333333334</v>
      </c>
      <c r="F57" s="10">
        <v>10.70375</v>
      </c>
      <c r="K57" s="14" t="s">
        <v>41</v>
      </c>
      <c r="L57" s="14">
        <v>12</v>
      </c>
      <c r="M57" s="14">
        <v>274.79166666666634</v>
      </c>
      <c r="N57" s="14">
        <v>22.89930555555553</v>
      </c>
      <c r="O57" s="14">
        <v>213.6478719486522</v>
      </c>
      <c r="AJ57" s="17"/>
      <c r="AK57" s="17"/>
      <c r="AL57" s="3"/>
      <c r="AM57" s="3"/>
      <c r="BN57">
        <v>1</v>
      </c>
      <c r="BO57">
        <v>0</v>
      </c>
      <c r="BP57">
        <v>3</v>
      </c>
      <c r="BQ57">
        <v>1</v>
      </c>
      <c r="BS57">
        <v>29743</v>
      </c>
      <c r="BT57">
        <v>6469</v>
      </c>
      <c r="BU57">
        <v>20980</v>
      </c>
      <c r="BV57">
        <v>17596</v>
      </c>
    </row>
    <row r="58" spans="11:74" ht="13.5" thickBot="1">
      <c r="K58" s="15" t="s">
        <v>42</v>
      </c>
      <c r="L58" s="15">
        <v>12</v>
      </c>
      <c r="M58" s="15">
        <v>263.958333333333</v>
      </c>
      <c r="N58" s="15">
        <v>21.996527777777747</v>
      </c>
      <c r="O58" s="15">
        <v>247.16270780723806</v>
      </c>
      <c r="AJ58" s="14"/>
      <c r="AK58" s="14"/>
      <c r="AL58" s="3"/>
      <c r="AM58" s="3"/>
      <c r="BN58">
        <v>3</v>
      </c>
      <c r="BO58">
        <v>0</v>
      </c>
      <c r="BP58">
        <v>0</v>
      </c>
      <c r="BQ58">
        <v>0</v>
      </c>
      <c r="BS58">
        <v>25517</v>
      </c>
      <c r="BT58">
        <v>7330</v>
      </c>
      <c r="BU58">
        <v>11447</v>
      </c>
      <c r="BV58">
        <v>14191</v>
      </c>
    </row>
    <row r="59" spans="36:74" ht="12.75">
      <c r="AJ59" s="14"/>
      <c r="AK59" s="14"/>
      <c r="AL59" s="3"/>
      <c r="AM59" s="3"/>
      <c r="BN59">
        <v>1</v>
      </c>
      <c r="BO59">
        <v>3</v>
      </c>
      <c r="BP59">
        <v>0</v>
      </c>
      <c r="BQ59">
        <v>1</v>
      </c>
      <c r="BS59">
        <v>13560</v>
      </c>
      <c r="BT59">
        <f>14361+11947+6219</f>
        <v>32527</v>
      </c>
      <c r="BU59">
        <v>13560</v>
      </c>
      <c r="BV59">
        <v>12839</v>
      </c>
    </row>
    <row r="60" spans="36:74" ht="12.75">
      <c r="AJ60" s="14"/>
      <c r="AK60" s="14"/>
      <c r="AL60" s="3"/>
      <c r="AM60" s="3"/>
      <c r="BN60">
        <v>0</v>
      </c>
      <c r="BO60">
        <v>0</v>
      </c>
      <c r="BP60">
        <v>0</v>
      </c>
      <c r="BQ60">
        <v>1</v>
      </c>
      <c r="BS60">
        <v>9003</v>
      </c>
      <c r="BT60">
        <v>6188</v>
      </c>
      <c r="BU60">
        <v>9684</v>
      </c>
      <c r="BV60">
        <v>8763</v>
      </c>
    </row>
    <row r="61" spans="11:39" ht="13.5" thickBot="1">
      <c r="K61" t="s">
        <v>50</v>
      </c>
      <c r="AJ61" s="14"/>
      <c r="AK61" s="14"/>
      <c r="AL61" s="3"/>
      <c r="AM61" s="3"/>
    </row>
    <row r="62" spans="11:39" ht="12.75">
      <c r="K62" s="16" t="s">
        <v>51</v>
      </c>
      <c r="L62" s="16" t="s">
        <v>52</v>
      </c>
      <c r="M62" s="16" t="s">
        <v>53</v>
      </c>
      <c r="N62" s="16" t="s">
        <v>54</v>
      </c>
      <c r="O62" s="16" t="s">
        <v>55</v>
      </c>
      <c r="P62" s="16" t="s">
        <v>56</v>
      </c>
      <c r="Q62" s="16" t="s">
        <v>57</v>
      </c>
      <c r="AJ62" s="3"/>
      <c r="AK62" s="3"/>
      <c r="AL62" s="3"/>
      <c r="AM62" s="3"/>
    </row>
    <row r="63" spans="11:39" ht="12.75">
      <c r="K63" s="14" t="s">
        <v>58</v>
      </c>
      <c r="L63" s="14">
        <v>1418.5574001736059</v>
      </c>
      <c r="M63" s="14">
        <v>3</v>
      </c>
      <c r="N63" s="14">
        <v>472.8524667245353</v>
      </c>
      <c r="O63" s="14">
        <v>1.8950931501244164</v>
      </c>
      <c r="P63" s="14">
        <v>0.1443444523522959</v>
      </c>
      <c r="Q63" s="14">
        <v>2.816465826940341</v>
      </c>
      <c r="AJ63" s="3"/>
      <c r="AK63" s="3"/>
      <c r="AL63" s="3"/>
      <c r="AM63" s="3"/>
    </row>
    <row r="64" spans="11:74" ht="12.75">
      <c r="K64" s="14" t="s">
        <v>59</v>
      </c>
      <c r="L64" s="14">
        <v>10978.620515046257</v>
      </c>
      <c r="M64" s="14">
        <v>44</v>
      </c>
      <c r="N64" s="14">
        <v>249.51410261468766</v>
      </c>
      <c r="O64" s="14"/>
      <c r="P64" s="14"/>
      <c r="Q64" s="14"/>
      <c r="AJ64" s="3"/>
      <c r="AK64" s="3"/>
      <c r="AL64" s="3"/>
      <c r="AM64" s="3"/>
      <c r="BN64">
        <v>0</v>
      </c>
      <c r="BO64">
        <v>1</v>
      </c>
      <c r="BP64">
        <v>0</v>
      </c>
      <c r="BQ64">
        <v>0</v>
      </c>
      <c r="BS64">
        <v>9864</v>
      </c>
      <c r="BT64">
        <v>10766</v>
      </c>
      <c r="BU64">
        <v>8933</v>
      </c>
      <c r="BV64">
        <v>10324</v>
      </c>
    </row>
    <row r="65" spans="11:74" ht="12.75">
      <c r="K65" s="14"/>
      <c r="L65" s="14"/>
      <c r="M65" s="14"/>
      <c r="N65" s="14"/>
      <c r="O65" s="14"/>
      <c r="P65" s="14"/>
      <c r="Q65" s="14"/>
      <c r="AJ65" s="17"/>
      <c r="AK65" s="17"/>
      <c r="AL65" s="17"/>
      <c r="AM65" s="17"/>
      <c r="BN65">
        <v>0</v>
      </c>
      <c r="BO65">
        <v>2</v>
      </c>
      <c r="BP65">
        <v>0</v>
      </c>
      <c r="BQ65">
        <v>0</v>
      </c>
      <c r="BS65">
        <v>10385</v>
      </c>
      <c r="BT65">
        <v>20189</v>
      </c>
      <c r="BU65">
        <v>6770</v>
      </c>
      <c r="BV65">
        <v>8102</v>
      </c>
    </row>
    <row r="66" spans="11:74" ht="13.5" thickBot="1">
      <c r="K66" s="15" t="s">
        <v>60</v>
      </c>
      <c r="L66" s="15">
        <v>12397.177915219863</v>
      </c>
      <c r="M66" s="15">
        <v>47</v>
      </c>
      <c r="N66" s="15"/>
      <c r="O66" s="15"/>
      <c r="P66" s="15"/>
      <c r="Q66" s="15"/>
      <c r="AJ66" s="14"/>
      <c r="AK66" s="14"/>
      <c r="AL66" s="14"/>
      <c r="AM66" s="14"/>
      <c r="BN66">
        <v>0</v>
      </c>
      <c r="BO66">
        <v>1</v>
      </c>
      <c r="BP66">
        <v>0</v>
      </c>
      <c r="BQ66">
        <v>3</v>
      </c>
      <c r="BS66">
        <v>8112</v>
      </c>
      <c r="BT66">
        <v>11767</v>
      </c>
      <c r="BU66">
        <v>6179</v>
      </c>
      <c r="BV66">
        <f>5908+26127</f>
        <v>32035</v>
      </c>
    </row>
    <row r="67" spans="36:74" ht="12.75">
      <c r="AJ67" s="14"/>
      <c r="AK67" s="14"/>
      <c r="AL67" s="14"/>
      <c r="AM67" s="14"/>
      <c r="BN67">
        <v>0</v>
      </c>
      <c r="BO67">
        <v>0</v>
      </c>
      <c r="BP67">
        <v>0</v>
      </c>
      <c r="BQ67">
        <v>2</v>
      </c>
      <c r="BS67">
        <v>6440</v>
      </c>
      <c r="BT67">
        <v>4917</v>
      </c>
      <c r="BU67">
        <v>3835</v>
      </c>
      <c r="BV67">
        <v>22532</v>
      </c>
    </row>
    <row r="68" spans="36:39" ht="12.75">
      <c r="AJ68" s="14"/>
      <c r="AK68" s="14"/>
      <c r="AL68" s="14"/>
      <c r="AM68" s="14"/>
    </row>
    <row r="69" spans="36:39" ht="12.75">
      <c r="AJ69" s="14"/>
      <c r="AK69" s="14"/>
      <c r="AL69" s="14"/>
      <c r="AM69" s="14"/>
    </row>
    <row r="71" spans="66:74" ht="12.75">
      <c r="BN71">
        <v>0</v>
      </c>
      <c r="BO71">
        <v>2</v>
      </c>
      <c r="BP71">
        <v>0</v>
      </c>
      <c r="BQ71">
        <v>0</v>
      </c>
      <c r="BS71">
        <v>8472</v>
      </c>
      <c r="BT71">
        <v>22423</v>
      </c>
      <c r="BU71">
        <v>7701</v>
      </c>
      <c r="BV71">
        <v>6449</v>
      </c>
    </row>
    <row r="72" spans="66:74" ht="12.75">
      <c r="BN72">
        <v>0</v>
      </c>
      <c r="BO72">
        <v>1</v>
      </c>
      <c r="BP72">
        <v>0</v>
      </c>
      <c r="BQ72">
        <v>0</v>
      </c>
      <c r="BS72">
        <v>8432</v>
      </c>
      <c r="BT72">
        <v>11206</v>
      </c>
      <c r="BU72">
        <v>7841</v>
      </c>
      <c r="BV72">
        <v>7190</v>
      </c>
    </row>
    <row r="73" spans="66:74" ht="12.75">
      <c r="BN73">
        <v>0</v>
      </c>
      <c r="BO73">
        <v>0</v>
      </c>
      <c r="BP73">
        <v>0</v>
      </c>
      <c r="BQ73">
        <v>0</v>
      </c>
      <c r="BS73">
        <v>6900</v>
      </c>
      <c r="BT73">
        <v>7041</v>
      </c>
      <c r="BU73">
        <v>7501</v>
      </c>
      <c r="BV73">
        <v>6750</v>
      </c>
    </row>
    <row r="74" spans="66:74" ht="12.75">
      <c r="BN74">
        <v>0</v>
      </c>
      <c r="BO74">
        <v>0</v>
      </c>
      <c r="BP74">
        <v>0</v>
      </c>
      <c r="BQ74">
        <v>0</v>
      </c>
      <c r="BS74">
        <v>4186</v>
      </c>
      <c r="BT74">
        <v>4937</v>
      </c>
      <c r="BU74">
        <v>5688</v>
      </c>
      <c r="BV74">
        <v>5087</v>
      </c>
    </row>
    <row r="78" spans="66:74" ht="12.75">
      <c r="BN78">
        <v>3</v>
      </c>
      <c r="BO78">
        <v>1</v>
      </c>
      <c r="BP78">
        <v>0</v>
      </c>
      <c r="BQ78">
        <v>0</v>
      </c>
      <c r="BS78">
        <f>11717+18637</f>
        <v>30354</v>
      </c>
      <c r="BT78">
        <v>13109</v>
      </c>
      <c r="BU78">
        <v>9043</v>
      </c>
      <c r="BV78">
        <v>9413</v>
      </c>
    </row>
    <row r="79" spans="66:74" ht="12.75">
      <c r="BN79">
        <v>1</v>
      </c>
      <c r="BO79">
        <v>0</v>
      </c>
      <c r="BP79">
        <v>0</v>
      </c>
      <c r="BQ79">
        <v>1</v>
      </c>
      <c r="BS79">
        <v>19448</v>
      </c>
      <c r="BT79">
        <v>7972</v>
      </c>
      <c r="BU79">
        <v>6910</v>
      </c>
      <c r="BV79">
        <v>16945</v>
      </c>
    </row>
    <row r="80" spans="66:74" ht="12.75">
      <c r="BN80">
        <v>1</v>
      </c>
      <c r="BO80">
        <v>1</v>
      </c>
      <c r="BP80">
        <v>0</v>
      </c>
      <c r="BQ80">
        <v>0</v>
      </c>
      <c r="BS80">
        <v>17094</v>
      </c>
      <c r="BT80">
        <v>14350</v>
      </c>
      <c r="BU80">
        <v>6810</v>
      </c>
      <c r="BV80">
        <v>11016</v>
      </c>
    </row>
    <row r="81" spans="66:74" ht="12.75">
      <c r="BN81">
        <v>0</v>
      </c>
      <c r="BO81">
        <v>1</v>
      </c>
      <c r="BP81">
        <v>0</v>
      </c>
      <c r="BQ81">
        <v>1</v>
      </c>
      <c r="BS81">
        <v>5088</v>
      </c>
      <c r="BT81">
        <v>8873</v>
      </c>
      <c r="BU81">
        <v>4226</v>
      </c>
      <c r="BV81">
        <v>19298</v>
      </c>
    </row>
    <row r="85" spans="66:74" ht="12.75">
      <c r="BN85">
        <v>0</v>
      </c>
      <c r="BO85">
        <v>2</v>
      </c>
      <c r="BP85">
        <v>1</v>
      </c>
      <c r="BQ85">
        <v>0</v>
      </c>
      <c r="BS85">
        <v>20499</v>
      </c>
      <c r="BT85">
        <v>27089</v>
      </c>
      <c r="BU85">
        <v>21291</v>
      </c>
      <c r="BV85">
        <v>11817</v>
      </c>
    </row>
    <row r="86" spans="66:74" ht="12.75">
      <c r="BN86">
        <v>0</v>
      </c>
      <c r="BO86">
        <v>1</v>
      </c>
      <c r="BP86">
        <v>0</v>
      </c>
      <c r="BQ86">
        <v>0</v>
      </c>
      <c r="BS86">
        <v>22522</v>
      </c>
      <c r="BT86">
        <v>27459</v>
      </c>
      <c r="BU86">
        <v>15352</v>
      </c>
      <c r="BV86">
        <v>9924</v>
      </c>
    </row>
    <row r="87" spans="66:74" ht="12.75">
      <c r="BN87">
        <v>0</v>
      </c>
      <c r="BO87">
        <v>1</v>
      </c>
      <c r="BP87">
        <v>0</v>
      </c>
      <c r="BQ87">
        <v>0</v>
      </c>
      <c r="BS87">
        <v>23113</v>
      </c>
      <c r="BT87">
        <v>30253</v>
      </c>
      <c r="BU87">
        <v>14211</v>
      </c>
      <c r="BV87">
        <v>9153</v>
      </c>
    </row>
    <row r="88" spans="66:74" ht="12.75">
      <c r="BN88">
        <v>0</v>
      </c>
      <c r="BO88">
        <v>0</v>
      </c>
      <c r="BP88">
        <v>0</v>
      </c>
      <c r="BQ88">
        <v>0</v>
      </c>
      <c r="BS88">
        <v>10024</v>
      </c>
      <c r="BT88">
        <v>11226</v>
      </c>
      <c r="BU88">
        <v>8011</v>
      </c>
      <c r="BV88">
        <v>8783</v>
      </c>
    </row>
    <row r="93" spans="3:6" ht="12.75">
      <c r="C93" t="s">
        <v>39</v>
      </c>
      <c r="D93" t="s">
        <v>40</v>
      </c>
      <c r="E93" t="s">
        <v>41</v>
      </c>
      <c r="F93" t="s">
        <v>42</v>
      </c>
    </row>
    <row r="94" spans="2:6" ht="12.75">
      <c r="B94" t="s">
        <v>75</v>
      </c>
      <c r="C94" s="6">
        <v>0.6944444444444443</v>
      </c>
      <c r="D94" s="6">
        <v>0.5277777777777778</v>
      </c>
      <c r="E94" s="6">
        <v>0.2916666666666667</v>
      </c>
      <c r="F94" s="6">
        <v>0.4305555555555555</v>
      </c>
    </row>
    <row r="95" spans="2:6" ht="12.75">
      <c r="B95" t="s">
        <v>76</v>
      </c>
      <c r="C95" s="10">
        <v>0.3958333333333333</v>
      </c>
      <c r="D95" s="10">
        <v>0.5833333333333334</v>
      </c>
      <c r="E95" s="10">
        <v>0.22916666666666666</v>
      </c>
      <c r="F95" s="10">
        <v>0.3958333333333333</v>
      </c>
    </row>
  </sheetData>
  <mergeCells count="12">
    <mergeCell ref="AC3:AH3"/>
    <mergeCell ref="AJ3:AO3"/>
    <mergeCell ref="AQ3:AV3"/>
    <mergeCell ref="AX3:BC3"/>
    <mergeCell ref="AC4:AE4"/>
    <mergeCell ref="AF4:AH4"/>
    <mergeCell ref="AJ4:AL4"/>
    <mergeCell ref="AM4:AO4"/>
    <mergeCell ref="AQ4:AS4"/>
    <mergeCell ref="AT4:AV4"/>
    <mergeCell ref="AX4:AZ4"/>
    <mergeCell ref="BA4:BC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Tietz</dc:creator>
  <cp:keywords/>
  <dc:description/>
  <cp:lastModifiedBy>Dominic Tietz</cp:lastModifiedBy>
  <dcterms:created xsi:type="dcterms:W3CDTF">2007-02-08T16:06:25Z</dcterms:created>
  <dcterms:modified xsi:type="dcterms:W3CDTF">2007-02-12T14:35:26Z</dcterms:modified>
  <cp:category/>
  <cp:version/>
  <cp:contentType/>
  <cp:contentStatus/>
</cp:coreProperties>
</file>